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0" windowWidth="20730" windowHeight="11760" activeTab="0"/>
  </bookViews>
  <sheets>
    <sheet name="титул (эк2017+стим+СЭР+ак.гр)" sheetId="33" r:id="rId1"/>
  </sheets>
  <definedNames/>
  <calcPr calcId="162913"/>
</workbook>
</file>

<file path=xl/sharedStrings.xml><?xml version="1.0" encoding="utf-8"?>
<sst xmlns="http://schemas.openxmlformats.org/spreadsheetml/2006/main" count="187" uniqueCount="77">
  <si>
    <t>№</t>
  </si>
  <si>
    <t>Район</t>
  </si>
  <si>
    <t>Адрес проведения работ по благоустройству</t>
  </si>
  <si>
    <t xml:space="preserve">Расширение проезжей части                         </t>
  </si>
  <si>
    <t xml:space="preserve">Устройство покрытия из резиновых плит (детские спортивные площадки и пр.) </t>
  </si>
  <si>
    <t>Устройство Антипарковочных столбиков (полусферы и пр.)</t>
  </si>
  <si>
    <t>Установка игровых городков (комплекс)</t>
  </si>
  <si>
    <t>Установка  оборудования workout</t>
  </si>
  <si>
    <t>Установка вазонов (в т.ч. элементы вертикального озеленения)</t>
  </si>
  <si>
    <t xml:space="preserve">Устройство цветников </t>
  </si>
  <si>
    <t>Установка цветочниц</t>
  </si>
  <si>
    <t>Закупка грунта (куб.м)</t>
  </si>
  <si>
    <t>Закупка семян травы</t>
  </si>
  <si>
    <t>ПСД</t>
  </si>
  <si>
    <t xml:space="preserve">Установка опор наружного освещения </t>
  </si>
  <si>
    <t>Установка  ИДН с дорожными знаками</t>
  </si>
  <si>
    <t>Установка газонного ограждения 0,75 м</t>
  </si>
  <si>
    <t>Установка ограждения детских площадок 1м</t>
  </si>
  <si>
    <t>Установка ограждения спортивных площадок (2,5 - 3 м)</t>
  </si>
  <si>
    <t xml:space="preserve">Устройство площадки тихого отдыха </t>
  </si>
  <si>
    <t>Ремонт площадки для выгула собак</t>
  </si>
  <si>
    <t>Устройство бункерной площадки</t>
  </si>
  <si>
    <t xml:space="preserve">Устройство лестниц </t>
  </si>
  <si>
    <t xml:space="preserve">Ремонт уличных лестниц </t>
  </si>
  <si>
    <t>Устройство фонтана</t>
  </si>
  <si>
    <t>Ремонт фонтана</t>
  </si>
  <si>
    <t>Прочие виды работ</t>
  </si>
  <si>
    <t xml:space="preserve">Всего 
по 
программам, тыс. руб.    </t>
  </si>
  <si>
    <t>Кол-во машиномест</t>
  </si>
  <si>
    <t>Объем работ, кв.м.</t>
  </si>
  <si>
    <t>Стоимость, тыс. руб.</t>
  </si>
  <si>
    <t>Объем, кв.м.</t>
  </si>
  <si>
    <t>Объем, пог.м.</t>
  </si>
  <si>
    <t>Объем, шт.</t>
  </si>
  <si>
    <t>Объем работ, шт.</t>
  </si>
  <si>
    <t>Стоимость, тыс.руб.</t>
  </si>
  <si>
    <t>Объем работ, м.куб.</t>
  </si>
  <si>
    <t xml:space="preserve">Стоимость, тыс. руб </t>
  </si>
  <si>
    <t>Объем, кг.</t>
  </si>
  <si>
    <t>Объем,
шт.</t>
  </si>
  <si>
    <t>объем кв. м.</t>
  </si>
  <si>
    <t>Сумма, тыс.руб.</t>
  </si>
  <si>
    <t>(указать конкретно вид работ и объем в одной ячейки)</t>
  </si>
  <si>
    <t>Стоимость работ</t>
  </si>
  <si>
    <t>Комплексное благоустройство</t>
  </si>
  <si>
    <t xml:space="preserve">к </t>
  </si>
  <si>
    <t>% от общего финансирования</t>
  </si>
  <si>
    <t>ФОРМУЛЫ (не трогать)</t>
  </si>
  <si>
    <t>ХХХ</t>
  </si>
  <si>
    <t>Академический</t>
  </si>
  <si>
    <t>Устройство парковочных карманов на объектах УДС , 1400 руб.</t>
  </si>
  <si>
    <t>Устройство парковочных карманов на дворовых территориях, 1200р.</t>
  </si>
  <si>
    <t>Устройство плиточного покрытия 1600,0р.</t>
  </si>
  <si>
    <t>Устройство резинового покрытия (детские спортивные площадки и пр.)2700,0р.</t>
  </si>
  <si>
    <t xml:space="preserve">Устройство АБП (тротуары, ДТС ) </t>
  </si>
  <si>
    <t>Установка на детских площадках МАФ (качели, карусели, песочницы, спортивные МАФ и пр.)</t>
  </si>
  <si>
    <t>Установка МАФ                         (урны)</t>
  </si>
  <si>
    <t xml:space="preserve">Установка МАФ                         (скамейки)                 </t>
  </si>
  <si>
    <t>ВСЕГО по району Гагаринский</t>
  </si>
  <si>
    <t>Текущий ремонт АБП 550,0руб.</t>
  </si>
  <si>
    <t xml:space="preserve"> Устройство покрытия из отсева / песок 1100,0р.</t>
  </si>
  <si>
    <t xml:space="preserve"> ИТОГО АБП</t>
  </si>
  <si>
    <t>ИТОГО ПОКРЫТИЕ</t>
  </si>
  <si>
    <t>ИТОГО МАФ</t>
  </si>
  <si>
    <t>ИТОГО ОЗЕЛЕНЕНИЕ</t>
  </si>
  <si>
    <t>Ломоносовский пр-кт д.23</t>
  </si>
  <si>
    <t>Ленинский пр-кт д.62/1</t>
  </si>
  <si>
    <t>Ленинский пр-кт д.66</t>
  </si>
  <si>
    <t>Ленинский пр-кт д.32</t>
  </si>
  <si>
    <t>Ленинский пр-кт д.40</t>
  </si>
  <si>
    <t>Устройство покрытия из искусственной травы , 2000,0 руб.</t>
  </si>
  <si>
    <t>Ремонт АБП  большими картами 630,0р.</t>
  </si>
  <si>
    <t>Ломоносовский пр-кт д.19</t>
  </si>
  <si>
    <t>ул. Ленинский пр-т 68</t>
  </si>
  <si>
    <r>
      <t xml:space="preserve">Ремонт/ устройство </t>
    </r>
    <r>
      <rPr>
        <b/>
        <u val="single"/>
        <sz val="16"/>
        <rFont val="Times New Roman"/>
        <family val="1"/>
      </rPr>
      <t>новой</t>
    </r>
    <r>
      <rPr>
        <b/>
        <sz val="16"/>
        <rFont val="Times New Roman"/>
        <family val="1"/>
      </rPr>
      <t xml:space="preserve"> спортивной площадки</t>
    </r>
  </si>
  <si>
    <r>
      <t xml:space="preserve">Устройство </t>
    </r>
    <r>
      <rPr>
        <b/>
        <u val="single"/>
        <sz val="16"/>
        <rFont val="Times New Roman"/>
        <family val="1"/>
      </rPr>
      <t xml:space="preserve">новых/реконстукция </t>
    </r>
    <r>
      <rPr>
        <b/>
        <sz val="16"/>
        <rFont val="Times New Roman"/>
        <family val="1"/>
      </rPr>
      <t xml:space="preserve"> контейнерных площадок и РСО</t>
    </r>
  </si>
  <si>
    <t xml:space="preserve">ПСД на установку опор наружного освещения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</si>
</sst>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#,##0.0"/>
    <numFmt numFmtId="167" formatCode="&quot; &quot;#,##0.00&quot;    &quot;;&quot;-&quot;#,##0.00&quot;    &quot;;&quot; -&quot;#&quot;    &quot;;@&quot; &quot;"/>
    <numFmt numFmtId="168" formatCode="#,##0.00&quot; &quot;[$руб.-419];[Red]&quot;-&quot;#,##0.00&quot; &quot;[$руб.-419]"/>
    <numFmt numFmtId="169" formatCode="0.0%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name val="Times New Roman"/>
      <family val="1"/>
    </font>
    <font>
      <sz val="16"/>
      <color indexed="8"/>
      <name val="Times New Roman"/>
      <family val="1"/>
    </font>
    <font>
      <b/>
      <sz val="14"/>
      <color theme="1"/>
      <name val="Times New Roman"/>
      <family val="1"/>
    </font>
    <font>
      <sz val="1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medium"/>
      <bottom style="thin"/>
    </border>
  </borders>
  <cellStyleXfs count="1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 horizontal="center"/>
      <protection/>
    </xf>
    <xf numFmtId="0" fontId="21" fillId="0" borderId="0">
      <alignment horizontal="center" textRotation="90"/>
      <protection/>
    </xf>
    <xf numFmtId="0" fontId="22" fillId="0" borderId="0">
      <alignment/>
      <protection/>
    </xf>
    <xf numFmtId="168" fontId="22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4" borderId="0" applyNumberFormat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131">
    <xf numFmtId="0" fontId="0" fillId="0" borderId="0" xfId="0"/>
    <xf numFmtId="0" fontId="25" fillId="0" borderId="0" xfId="0" applyFont="1" applyFill="1" applyBorder="1"/>
    <xf numFmtId="0" fontId="26" fillId="0" borderId="0" xfId="0" applyFont="1" applyBorder="1"/>
    <xf numFmtId="0" fontId="26" fillId="24" borderId="0" xfId="0" applyFont="1" applyFill="1" applyBorder="1"/>
    <xf numFmtId="0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/>
    <xf numFmtId="4" fontId="26" fillId="0" borderId="0" xfId="0" applyNumberFormat="1" applyFont="1" applyBorder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center" vertical="center"/>
    </xf>
    <xf numFmtId="2" fontId="26" fillId="24" borderId="0" xfId="0" applyNumberFormat="1" applyFont="1" applyFill="1" applyBorder="1"/>
    <xf numFmtId="2" fontId="26" fillId="0" borderId="0" xfId="0" applyNumberFormat="1" applyFont="1" applyBorder="1"/>
    <xf numFmtId="2" fontId="26" fillId="24" borderId="0" xfId="0" applyNumberFormat="1" applyFont="1" applyFill="1" applyBorder="1" applyAlignment="1">
      <alignment horizontal="center" vertical="center"/>
    </xf>
    <xf numFmtId="0" fontId="24" fillId="0" borderId="10" xfId="79" applyFont="1" applyFill="1" applyBorder="1" applyAlignment="1">
      <alignment horizontal="center" vertical="center" wrapText="1"/>
      <protection/>
    </xf>
    <xf numFmtId="2" fontId="26" fillId="0" borderId="0" xfId="0" applyNumberFormat="1" applyFont="1" applyFill="1" applyBorder="1"/>
    <xf numFmtId="2" fontId="26" fillId="0" borderId="0" xfId="0" applyNumberFormat="1" applyFont="1" applyFill="1" applyBorder="1" applyAlignment="1">
      <alignment horizontal="center" vertical="center"/>
    </xf>
    <xf numFmtId="2" fontId="26" fillId="25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wrapText="1"/>
    </xf>
    <xf numFmtId="2" fontId="26" fillId="0" borderId="0" xfId="0" applyNumberFormat="1" applyFont="1" applyFill="1" applyBorder="1" applyAlignment="1">
      <alignment wrapText="1"/>
    </xf>
    <xf numFmtId="2" fontId="26" fillId="0" borderId="0" xfId="0" applyNumberFormat="1" applyFont="1" applyFill="1" applyBorder="1" applyAlignment="1">
      <alignment horizontal="center" vertical="center" wrapText="1"/>
    </xf>
    <xf numFmtId="2" fontId="26" fillId="25" borderId="0" xfId="0" applyNumberFormat="1" applyFont="1" applyFill="1" applyBorder="1" applyAlignment="1">
      <alignment horizontal="center" vertical="center" wrapText="1"/>
    </xf>
    <xf numFmtId="2" fontId="25" fillId="25" borderId="10" xfId="79" applyNumberFormat="1" applyFont="1" applyFill="1" applyBorder="1" applyAlignment="1">
      <alignment horizontal="center" vertical="center" wrapText="1"/>
      <protection/>
    </xf>
    <xf numFmtId="169" fontId="25" fillId="25" borderId="10" xfId="79" applyNumberFormat="1" applyFont="1" applyFill="1" applyBorder="1" applyAlignment="1">
      <alignment horizontal="center" vertical="center" wrapText="1"/>
      <protection/>
    </xf>
    <xf numFmtId="0" fontId="26" fillId="26" borderId="0" xfId="0" applyFont="1" applyFill="1" applyBorder="1" applyAlignment="1">
      <alignment horizontal="center" vertical="center"/>
    </xf>
    <xf numFmtId="2" fontId="26" fillId="26" borderId="0" xfId="0" applyNumberFormat="1" applyFont="1" applyFill="1" applyBorder="1" applyAlignment="1">
      <alignment horizontal="center" vertical="center"/>
    </xf>
    <xf numFmtId="2" fontId="26" fillId="26" borderId="0" xfId="0" applyNumberFormat="1" applyFont="1" applyFill="1" applyBorder="1" applyAlignment="1">
      <alignment horizontal="center" vertical="center" wrapText="1"/>
    </xf>
    <xf numFmtId="0" fontId="28" fillId="0" borderId="11" xfId="79" applyFont="1" applyFill="1" applyBorder="1" applyAlignment="1">
      <alignment horizontal="center" vertical="center" wrapText="1"/>
      <protection/>
    </xf>
    <xf numFmtId="0" fontId="29" fillId="27" borderId="12" xfId="0" applyFont="1" applyFill="1" applyBorder="1" applyAlignment="1">
      <alignment horizontal="center" vertical="center" wrapText="1"/>
    </xf>
    <xf numFmtId="166" fontId="27" fillId="0" borderId="12" xfId="0" applyNumberFormat="1" applyFont="1" applyFill="1" applyBorder="1" applyAlignment="1">
      <alignment horizontal="center" vertical="center" wrapText="1"/>
    </xf>
    <xf numFmtId="0" fontId="29" fillId="27" borderId="12" xfId="79" applyFont="1" applyFill="1" applyBorder="1" applyAlignment="1">
      <alignment horizontal="center" vertical="center" wrapText="1"/>
      <protection/>
    </xf>
    <xf numFmtId="166" fontId="27" fillId="0" borderId="12" xfId="79" applyNumberFormat="1" applyFont="1" applyFill="1" applyBorder="1" applyAlignment="1">
      <alignment horizontal="center" vertical="center" wrapText="1"/>
      <protection/>
    </xf>
    <xf numFmtId="4" fontId="27" fillId="0" borderId="12" xfId="79" applyNumberFormat="1" applyFont="1" applyFill="1" applyBorder="1" applyAlignment="1">
      <alignment horizontal="center" vertical="center" wrapText="1"/>
      <protection/>
    </xf>
    <xf numFmtId="165" fontId="27" fillId="0" borderId="12" xfId="79" applyNumberFormat="1" applyFont="1" applyFill="1" applyBorder="1" applyAlignment="1">
      <alignment horizontal="center" vertical="center" wrapText="1"/>
      <protection/>
    </xf>
    <xf numFmtId="165" fontId="27" fillId="0" borderId="12" xfId="76" applyNumberFormat="1" applyFont="1" applyFill="1" applyBorder="1" applyAlignment="1">
      <alignment horizontal="center" vertical="center" wrapText="1"/>
      <protection/>
    </xf>
    <xf numFmtId="165" fontId="27" fillId="0" borderId="12" xfId="105" applyNumberFormat="1" applyFont="1" applyFill="1" applyBorder="1" applyAlignment="1">
      <alignment horizontal="center" vertical="center" wrapText="1"/>
    </xf>
    <xf numFmtId="2" fontId="29" fillId="0" borderId="12" xfId="74" applyNumberFormat="1" applyFont="1" applyFill="1" applyBorder="1" applyAlignment="1">
      <alignment horizontal="center" vertical="center" wrapText="1"/>
      <protection/>
    </xf>
    <xf numFmtId="4" fontId="27" fillId="0" borderId="12" xfId="74" applyNumberFormat="1" applyFont="1" applyFill="1" applyBorder="1" applyAlignment="1">
      <alignment horizontal="center" vertical="center" wrapText="1"/>
      <protection/>
    </xf>
    <xf numFmtId="4" fontId="27" fillId="27" borderId="12" xfId="79" applyNumberFormat="1" applyFont="1" applyFill="1" applyBorder="1" applyAlignment="1">
      <alignment horizontal="center" vertical="center" wrapText="1"/>
      <protection/>
    </xf>
    <xf numFmtId="2" fontId="27" fillId="27" borderId="12" xfId="79" applyNumberFormat="1" applyFont="1" applyFill="1" applyBorder="1" applyAlignment="1">
      <alignment horizontal="center" vertical="center" wrapText="1"/>
      <protection/>
    </xf>
    <xf numFmtId="0" fontId="29" fillId="28" borderId="12" xfId="79" applyFont="1" applyFill="1" applyBorder="1" applyAlignment="1">
      <alignment horizontal="center" vertical="center" wrapText="1"/>
      <protection/>
    </xf>
    <xf numFmtId="166" fontId="27" fillId="27" borderId="12" xfId="79" applyNumberFormat="1" applyFont="1" applyFill="1" applyBorder="1" applyAlignment="1">
      <alignment horizontal="center" vertical="center" wrapText="1"/>
      <protection/>
    </xf>
    <xf numFmtId="3" fontId="27" fillId="0" borderId="12" xfId="79" applyNumberFormat="1" applyFont="1" applyFill="1" applyBorder="1" applyAlignment="1">
      <alignment horizontal="center" vertical="center" wrapText="1"/>
      <protection/>
    </xf>
    <xf numFmtId="3" fontId="27" fillId="0" borderId="12" xfId="74" applyNumberFormat="1" applyFont="1" applyFill="1" applyBorder="1" applyAlignment="1">
      <alignment horizontal="center" vertical="center" wrapText="1"/>
      <protection/>
    </xf>
    <xf numFmtId="166" fontId="27" fillId="0" borderId="12" xfId="74" applyNumberFormat="1" applyFont="1" applyFill="1" applyBorder="1" applyAlignment="1">
      <alignment horizontal="center" vertical="center" wrapText="1"/>
      <protection/>
    </xf>
    <xf numFmtId="3" fontId="27" fillId="27" borderId="12" xfId="79" applyNumberFormat="1" applyFont="1" applyFill="1" applyBorder="1" applyAlignment="1">
      <alignment horizontal="center" vertical="center" wrapText="1"/>
      <protection/>
    </xf>
    <xf numFmtId="165" fontId="27" fillId="0" borderId="13" xfId="79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165" fontId="29" fillId="29" borderId="10" xfId="79" applyNumberFormat="1" applyFont="1" applyFill="1" applyBorder="1" applyAlignment="1">
      <alignment horizontal="center" vertical="center" wrapText="1"/>
      <protection/>
    </xf>
    <xf numFmtId="165" fontId="29" fillId="0" borderId="10" xfId="0" applyNumberFormat="1" applyFont="1" applyFill="1" applyBorder="1" applyAlignment="1">
      <alignment horizontal="center" vertical="center"/>
    </xf>
    <xf numFmtId="165" fontId="29" fillId="0" borderId="10" xfId="0" applyNumberFormat="1" applyFont="1" applyFill="1" applyBorder="1" applyAlignment="1">
      <alignment horizontal="center" vertical="center" wrapText="1"/>
    </xf>
    <xf numFmtId="166" fontId="29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6" fontId="27" fillId="0" borderId="10" xfId="79" applyNumberFormat="1" applyFont="1" applyFill="1" applyBorder="1" applyAlignment="1">
      <alignment horizontal="center" vertical="center" wrapText="1"/>
      <protection/>
    </xf>
    <xf numFmtId="165" fontId="29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 wrapText="1"/>
    </xf>
    <xf numFmtId="166" fontId="28" fillId="0" borderId="10" xfId="79" applyNumberFormat="1" applyFont="1" applyFill="1" applyBorder="1" applyAlignment="1">
      <alignment horizontal="center" vertical="center" wrapText="1"/>
      <protection/>
    </xf>
    <xf numFmtId="0" fontId="28" fillId="0" borderId="10" xfId="79" applyFont="1" applyFill="1" applyBorder="1" applyAlignment="1">
      <alignment horizontal="center" vertical="center" wrapText="1"/>
      <protection/>
    </xf>
    <xf numFmtId="166" fontId="28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65" fontId="31" fillId="24" borderId="10" xfId="0" applyNumberFormat="1" applyFont="1" applyFill="1" applyBorder="1" applyAlignment="1">
      <alignment horizontal="center" vertical="center"/>
    </xf>
    <xf numFmtId="4" fontId="28" fillId="24" borderId="10" xfId="0" applyNumberFormat="1" applyFont="1" applyFill="1" applyBorder="1" applyAlignment="1">
      <alignment horizontal="center" vertical="center" wrapText="1"/>
    </xf>
    <xf numFmtId="4" fontId="28" fillId="24" borderId="10" xfId="196" applyNumberFormat="1" applyFont="1" applyFill="1" applyBorder="1" applyAlignment="1">
      <alignment horizontal="center" vertical="center" wrapText="1"/>
    </xf>
    <xf numFmtId="166" fontId="29" fillId="24" borderId="10" xfId="0" applyNumberFormat="1" applyFont="1" applyFill="1" applyBorder="1" applyAlignment="1">
      <alignment horizontal="center" vertical="center" wrapText="1"/>
    </xf>
    <xf numFmtId="165" fontId="29" fillId="24" borderId="10" xfId="0" applyNumberFormat="1" applyFont="1" applyFill="1" applyBorder="1" applyAlignment="1">
      <alignment horizontal="center" vertical="center"/>
    </xf>
    <xf numFmtId="165" fontId="27" fillId="24" borderId="10" xfId="0" applyNumberFormat="1" applyFont="1" applyFill="1" applyBorder="1" applyAlignment="1">
      <alignment horizontal="center" vertical="center" wrapText="1"/>
    </xf>
    <xf numFmtId="166" fontId="28" fillId="24" borderId="10" xfId="79" applyNumberFormat="1" applyFont="1" applyFill="1" applyBorder="1" applyAlignment="1">
      <alignment horizontal="center" vertical="center" wrapText="1"/>
      <protection/>
    </xf>
    <xf numFmtId="166" fontId="27" fillId="24" borderId="10" xfId="79" applyNumberFormat="1" applyFont="1" applyFill="1" applyBorder="1" applyAlignment="1">
      <alignment horizontal="center" vertical="center" wrapText="1"/>
      <protection/>
    </xf>
    <xf numFmtId="4" fontId="28" fillId="24" borderId="10" xfId="108" applyNumberFormat="1" applyFont="1" applyFill="1" applyBorder="1" applyAlignment="1">
      <alignment horizontal="center" vertical="center" wrapText="1"/>
      <protection/>
    </xf>
    <xf numFmtId="165" fontId="29" fillId="24" borderId="10" xfId="0" applyNumberFormat="1" applyFont="1" applyFill="1" applyBorder="1" applyAlignment="1">
      <alignment horizontal="center"/>
    </xf>
    <xf numFmtId="2" fontId="29" fillId="24" borderId="10" xfId="0" applyNumberFormat="1" applyFont="1" applyFill="1" applyBorder="1" applyAlignment="1">
      <alignment horizontal="center"/>
    </xf>
    <xf numFmtId="0" fontId="28" fillId="24" borderId="10" xfId="79" applyFont="1" applyFill="1" applyBorder="1" applyAlignment="1">
      <alignment horizontal="center" vertical="center" wrapText="1"/>
      <protection/>
    </xf>
    <xf numFmtId="2" fontId="29" fillId="24" borderId="10" xfId="79" applyNumberFormat="1" applyFont="1" applyFill="1" applyBorder="1" applyAlignment="1">
      <alignment horizontal="center" vertical="center" wrapText="1"/>
      <protection/>
    </xf>
    <xf numFmtId="3" fontId="31" fillId="24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2" fontId="31" fillId="24" borderId="10" xfId="0" applyNumberFormat="1" applyFont="1" applyFill="1" applyBorder="1" applyAlignment="1">
      <alignment horizontal="center" vertical="center"/>
    </xf>
    <xf numFmtId="0" fontId="27" fillId="24" borderId="10" xfId="79" applyFont="1" applyFill="1" applyBorder="1" applyAlignment="1">
      <alignment horizontal="center" vertical="center" wrapText="1"/>
      <protection/>
    </xf>
    <xf numFmtId="165" fontId="31" fillId="24" borderId="10" xfId="0" applyNumberFormat="1" applyFont="1" applyFill="1" applyBorder="1" applyAlignment="1">
      <alignment horizontal="center" vertical="center" wrapText="1"/>
    </xf>
    <xf numFmtId="166" fontId="31" fillId="24" borderId="10" xfId="0" applyNumberFormat="1" applyFont="1" applyFill="1" applyBorder="1" applyAlignment="1">
      <alignment horizontal="center" vertical="center" wrapText="1"/>
    </xf>
    <xf numFmtId="0" fontId="32" fillId="24" borderId="10" xfId="79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165" fontId="31" fillId="0" borderId="10" xfId="0" applyNumberFormat="1" applyFont="1" applyFill="1" applyBorder="1" applyAlignment="1">
      <alignment horizontal="center" vertical="center"/>
    </xf>
    <xf numFmtId="0" fontId="29" fillId="0" borderId="12" xfId="79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/>
    </xf>
    <xf numFmtId="0" fontId="24" fillId="25" borderId="10" xfId="79" applyFont="1" applyFill="1" applyBorder="1" applyAlignment="1">
      <alignment horizontal="center" vertical="center" wrapText="1"/>
      <protection/>
    </xf>
    <xf numFmtId="0" fontId="27" fillId="0" borderId="12" xfId="79" applyFont="1" applyFill="1" applyBorder="1" applyAlignment="1">
      <alignment horizontal="center" vertical="center" wrapText="1"/>
      <protection/>
    </xf>
    <xf numFmtId="0" fontId="24" fillId="0" borderId="10" xfId="79" applyFont="1" applyFill="1" applyBorder="1" applyAlignment="1">
      <alignment horizontal="center" vertical="center" textRotation="90" wrapText="1"/>
      <protection/>
    </xf>
    <xf numFmtId="2" fontId="26" fillId="24" borderId="0" xfId="0" applyNumberFormat="1" applyFont="1" applyFill="1" applyBorder="1" applyAlignment="1">
      <alignment horizontal="center" vertical="center" wrapText="1"/>
    </xf>
    <xf numFmtId="0" fontId="33" fillId="24" borderId="0" xfId="0" applyFont="1" applyFill="1" applyBorder="1"/>
    <xf numFmtId="4" fontId="27" fillId="22" borderId="14" xfId="90" applyNumberFormat="1" applyFont="1" applyFill="1" applyBorder="1" applyAlignment="1">
      <alignment horizontal="center" vertical="center" wrapText="1"/>
      <protection/>
    </xf>
    <xf numFmtId="4" fontId="27" fillId="22" borderId="15" xfId="90" applyNumberFormat="1" applyFont="1" applyFill="1" applyBorder="1" applyAlignment="1">
      <alignment horizontal="center" vertical="center" wrapText="1"/>
      <protection/>
    </xf>
    <xf numFmtId="4" fontId="27" fillId="22" borderId="16" xfId="90" applyNumberFormat="1" applyFont="1" applyFill="1" applyBorder="1" applyAlignment="1">
      <alignment horizontal="center" vertical="center" wrapText="1"/>
      <protection/>
    </xf>
    <xf numFmtId="0" fontId="27" fillId="27" borderId="11" xfId="79" applyFont="1" applyFill="1" applyBorder="1" applyAlignment="1">
      <alignment horizontal="center" vertical="center" wrapText="1"/>
      <protection/>
    </xf>
    <xf numFmtId="0" fontId="24" fillId="0" borderId="17" xfId="79" applyFont="1" applyBorder="1" applyAlignment="1">
      <alignment horizontal="center" vertical="center" wrapText="1"/>
      <protection/>
    </xf>
    <xf numFmtId="0" fontId="24" fillId="0" borderId="18" xfId="79" applyFont="1" applyBorder="1" applyAlignment="1">
      <alignment horizontal="center" vertical="center" wrapText="1"/>
      <protection/>
    </xf>
    <xf numFmtId="0" fontId="24" fillId="0" borderId="11" xfId="79" applyFont="1" applyFill="1" applyBorder="1" applyAlignment="1">
      <alignment horizontal="center" vertical="center" wrapText="1"/>
      <protection/>
    </xf>
    <xf numFmtId="0" fontId="24" fillId="0" borderId="12" xfId="79" applyFont="1" applyFill="1" applyBorder="1" applyAlignment="1">
      <alignment horizontal="center" vertical="center" wrapText="1"/>
      <protection/>
    </xf>
    <xf numFmtId="0" fontId="27" fillId="0" borderId="11" xfId="79" applyFont="1" applyFill="1" applyBorder="1" applyAlignment="1">
      <alignment horizontal="center" vertical="center" wrapText="1"/>
      <protection/>
    </xf>
    <xf numFmtId="0" fontId="27" fillId="0" borderId="12" xfId="79" applyFont="1" applyFill="1" applyBorder="1" applyAlignment="1">
      <alignment horizontal="center" vertical="center" wrapText="1"/>
      <protection/>
    </xf>
    <xf numFmtId="0" fontId="29" fillId="29" borderId="11" xfId="79" applyFont="1" applyFill="1" applyBorder="1" applyAlignment="1">
      <alignment horizontal="center" vertical="center" wrapText="1"/>
      <protection/>
    </xf>
    <xf numFmtId="0" fontId="29" fillId="29" borderId="12" xfId="79" applyFont="1" applyFill="1" applyBorder="1" applyAlignment="1">
      <alignment horizontal="center" vertical="center" wrapText="1"/>
      <protection/>
    </xf>
    <xf numFmtId="0" fontId="29" fillId="30" borderId="11" xfId="0" applyFont="1" applyFill="1" applyBorder="1" applyAlignment="1">
      <alignment horizontal="center" vertical="center" wrapText="1"/>
    </xf>
    <xf numFmtId="0" fontId="29" fillId="30" borderId="11" xfId="79" applyFont="1" applyFill="1" applyBorder="1" applyAlignment="1">
      <alignment horizontal="center" vertical="center" wrapText="1"/>
      <protection/>
    </xf>
    <xf numFmtId="0" fontId="29" fillId="31" borderId="11" xfId="79" applyFont="1" applyFill="1" applyBorder="1" applyAlignment="1">
      <alignment horizontal="center" vertical="center" wrapText="1"/>
      <protection/>
    </xf>
    <xf numFmtId="0" fontId="29" fillId="32" borderId="11" xfId="79" applyFont="1" applyFill="1" applyBorder="1" applyAlignment="1">
      <alignment horizontal="center" vertical="center" wrapText="1"/>
      <protection/>
    </xf>
    <xf numFmtId="4" fontId="27" fillId="30" borderId="11" xfId="90" applyNumberFormat="1" applyFont="1" applyFill="1" applyBorder="1" applyAlignment="1">
      <alignment horizontal="center" vertical="center" wrapText="1"/>
      <protection/>
    </xf>
    <xf numFmtId="4" fontId="27" fillId="33" borderId="11" xfId="79" applyNumberFormat="1" applyFont="1" applyFill="1" applyBorder="1" applyAlignment="1">
      <alignment horizontal="center" vertical="center" wrapText="1"/>
      <protection/>
    </xf>
    <xf numFmtId="165" fontId="27" fillId="33" borderId="11" xfId="90" applyNumberFormat="1" applyFont="1" applyFill="1" applyBorder="1" applyAlignment="1">
      <alignment horizontal="center" vertical="center" wrapText="1"/>
      <protection/>
    </xf>
    <xf numFmtId="0" fontId="29" fillId="33" borderId="11" xfId="79" applyFont="1" applyFill="1" applyBorder="1" applyAlignment="1">
      <alignment horizontal="center" vertical="center" wrapText="1"/>
      <protection/>
    </xf>
    <xf numFmtId="4" fontId="27" fillId="33" borderId="11" xfId="74" applyNumberFormat="1" applyFont="1" applyFill="1" applyBorder="1" applyAlignment="1">
      <alignment horizontal="center" vertical="center" wrapText="1"/>
      <protection/>
    </xf>
    <xf numFmtId="165" fontId="27" fillId="22" borderId="11" xfId="90" applyNumberFormat="1" applyFont="1" applyFill="1" applyBorder="1" applyAlignment="1">
      <alignment horizontal="center" vertical="center" wrapText="1"/>
      <protection/>
    </xf>
    <xf numFmtId="0" fontId="29" fillId="22" borderId="11" xfId="79" applyFont="1" applyFill="1" applyBorder="1" applyAlignment="1">
      <alignment horizontal="center" vertical="center" wrapText="1"/>
      <protection/>
    </xf>
    <xf numFmtId="4" fontId="27" fillId="22" borderId="11" xfId="74" applyNumberFormat="1" applyFont="1" applyFill="1" applyBorder="1" applyAlignment="1">
      <alignment horizontal="center" vertical="center" wrapText="1"/>
      <protection/>
    </xf>
    <xf numFmtId="4" fontId="27" fillId="22" borderId="11" xfId="79" applyNumberFormat="1" applyFont="1" applyFill="1" applyBorder="1" applyAlignment="1">
      <alignment horizontal="center" vertical="center" wrapText="1"/>
      <protection/>
    </xf>
    <xf numFmtId="4" fontId="27" fillId="22" borderId="11" xfId="90" applyNumberFormat="1" applyFont="1" applyFill="1" applyBorder="1" applyAlignment="1">
      <alignment horizontal="center" vertical="center" wrapText="1"/>
      <protection/>
    </xf>
    <xf numFmtId="4" fontId="27" fillId="0" borderId="11" xfId="79" applyNumberFormat="1" applyFont="1" applyFill="1" applyBorder="1" applyAlignment="1">
      <alignment horizontal="center" vertical="center" wrapText="1"/>
      <protection/>
    </xf>
    <xf numFmtId="0" fontId="29" fillId="0" borderId="11" xfId="79" applyFont="1" applyFill="1" applyBorder="1" applyAlignment="1">
      <alignment horizontal="center" vertical="center" wrapText="1"/>
      <protection/>
    </xf>
    <xf numFmtId="0" fontId="29" fillId="0" borderId="14" xfId="79" applyFont="1" applyFill="1" applyBorder="1" applyAlignment="1">
      <alignment horizontal="center" vertical="center" wrapText="1"/>
      <protection/>
    </xf>
    <xf numFmtId="0" fontId="29" fillId="0" borderId="15" xfId="79" applyFont="1" applyFill="1" applyBorder="1" applyAlignment="1">
      <alignment horizontal="center" vertical="center" wrapText="1"/>
      <protection/>
    </xf>
    <xf numFmtId="0" fontId="29" fillId="0" borderId="19" xfId="79" applyFont="1" applyFill="1" applyBorder="1" applyAlignment="1">
      <alignment horizontal="center" vertical="center" wrapText="1"/>
      <protection/>
    </xf>
    <xf numFmtId="0" fontId="24" fillId="25" borderId="10" xfId="79" applyFont="1" applyFill="1" applyBorder="1" applyAlignment="1">
      <alignment horizontal="center" vertical="center" wrapText="1"/>
      <protection/>
    </xf>
    <xf numFmtId="0" fontId="24" fillId="0" borderId="10" xfId="79" applyFont="1" applyFill="1" applyBorder="1" applyAlignment="1">
      <alignment horizontal="center" vertical="center" textRotation="90" wrapText="1"/>
      <protection/>
    </xf>
    <xf numFmtId="165" fontId="27" fillId="34" borderId="11" xfId="90" applyNumberFormat="1" applyFont="1" applyFill="1" applyBorder="1" applyAlignment="1">
      <alignment horizontal="center" vertical="center" wrapText="1"/>
      <protection/>
    </xf>
    <xf numFmtId="0" fontId="29" fillId="35" borderId="11" xfId="79" applyFont="1" applyFill="1" applyBorder="1" applyAlignment="1">
      <alignment horizontal="center" vertical="center" wrapText="1"/>
      <protection/>
    </xf>
    <xf numFmtId="3" fontId="27" fillId="34" borderId="11" xfId="79" applyNumberFormat="1" applyFont="1" applyFill="1" applyBorder="1" applyAlignment="1">
      <alignment horizontal="center" vertical="center" wrapText="1"/>
      <protection/>
    </xf>
    <xf numFmtId="4" fontId="27" fillId="30" borderId="11" xfId="79" applyNumberFormat="1" applyFont="1" applyFill="1" applyBorder="1" applyAlignment="1">
      <alignment horizontal="center" vertical="center" wrapText="1"/>
      <protection/>
    </xf>
  </cellXfs>
  <cellStyles count="18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Excel Built-in Comma" xfId="38"/>
    <cellStyle name="Excel Built-in Normal" xfId="39"/>
    <cellStyle name="Excel Built-in Normal 1" xfId="40"/>
    <cellStyle name="Heading" xfId="41"/>
    <cellStyle name="Heading1" xfId="42"/>
    <cellStyle name="Result" xfId="43"/>
    <cellStyle name="Result2" xfId="44"/>
    <cellStyle name="Акцент1 2" xfId="45"/>
    <cellStyle name="Акцент2 2" xfId="46"/>
    <cellStyle name="Акцент3 2" xfId="47"/>
    <cellStyle name="Акцент4 2" xfId="48"/>
    <cellStyle name="Акцент5 2" xfId="49"/>
    <cellStyle name="Акцент6 2" xfId="50"/>
    <cellStyle name="Ввод  2" xfId="51"/>
    <cellStyle name="Ввод  2 2" xfId="52"/>
    <cellStyle name="Ввод  2 2 2" xfId="53"/>
    <cellStyle name="Ввод  2 3" xfId="54"/>
    <cellStyle name="Вывод 2" xfId="55"/>
    <cellStyle name="Вывод 2 2" xfId="56"/>
    <cellStyle name="Вывод 2 2 2" xfId="57"/>
    <cellStyle name="Вывод 2 3" xfId="58"/>
    <cellStyle name="Вычисление 2" xfId="59"/>
    <cellStyle name="Вычисление 2 2" xfId="60"/>
    <cellStyle name="Вычисление 2 2 2" xfId="61"/>
    <cellStyle name="Вычисление 2 3" xfId="62"/>
    <cellStyle name="Заголовок 1 2" xfId="63"/>
    <cellStyle name="Заголовок 2 2" xfId="64"/>
    <cellStyle name="Заголовок 3 2" xfId="65"/>
    <cellStyle name="Заголовок 4 2" xfId="66"/>
    <cellStyle name="Итог 2" xfId="67"/>
    <cellStyle name="Итог 2 2" xfId="68"/>
    <cellStyle name="Итог 2 2 2" xfId="69"/>
    <cellStyle name="Итог 2 3" xfId="70"/>
    <cellStyle name="Контрольная ячейка 2" xfId="71"/>
    <cellStyle name="Название 2" xfId="72"/>
    <cellStyle name="Нейтральный 2" xfId="73"/>
    <cellStyle name="Обычный 2" xfId="74"/>
    <cellStyle name="Обычный 2 2" xfId="75"/>
    <cellStyle name="Обычный 2 2 2" xfId="76"/>
    <cellStyle name="Обычный 2 2 3" xfId="77"/>
    <cellStyle name="Обычный 2 3" xfId="78"/>
    <cellStyle name="Обычный 2 4" xfId="79"/>
    <cellStyle name="Обычный 2 5" xfId="80"/>
    <cellStyle name="Обычный 3" xfId="81"/>
    <cellStyle name="Обычный 3 2" xfId="82"/>
    <cellStyle name="Обычный 3 3" xfId="83"/>
    <cellStyle name="Обычный 3 4" xfId="84"/>
    <cellStyle name="Обычный 4" xfId="85"/>
    <cellStyle name="Обычный 7" xfId="86"/>
    <cellStyle name="Обычный 7 2" xfId="87"/>
    <cellStyle name="Обычный 8" xfId="88"/>
    <cellStyle name="Обычный 9" xfId="89"/>
    <cellStyle name="Обычный_Лист1" xfId="90"/>
    <cellStyle name="Плохой 2" xfId="91"/>
    <cellStyle name="Пояснение 2" xfId="92"/>
    <cellStyle name="Примечание 2" xfId="93"/>
    <cellStyle name="Примечание 2 2" xfId="94"/>
    <cellStyle name="Примечание 2 2 2" xfId="95"/>
    <cellStyle name="Примечание 2 2 2 2" xfId="96"/>
    <cellStyle name="Примечание 2 2 2 2 2" xfId="97"/>
    <cellStyle name="Примечание 2 2 2 3" xfId="98"/>
    <cellStyle name="Примечание 2 2 3" xfId="99"/>
    <cellStyle name="Примечание 2 3" xfId="100"/>
    <cellStyle name="Процентный 2" xfId="101"/>
    <cellStyle name="Связанная ячейка 2" xfId="102"/>
    <cellStyle name="Текст предупреждения 2" xfId="103"/>
    <cellStyle name="Финансовый 2" xfId="104"/>
    <cellStyle name="Финансовый 3" xfId="105"/>
    <cellStyle name="Хороший 2" xfId="106"/>
    <cellStyle name="Финансовый 4" xfId="107"/>
    <cellStyle name="Обычный 2 2 4" xfId="108"/>
    <cellStyle name="Финансовый 3 2" xfId="109"/>
    <cellStyle name="Финансовый 5" xfId="110"/>
    <cellStyle name="Процентный 2 2" xfId="111"/>
    <cellStyle name="Ввод  2 2 2 2" xfId="112"/>
    <cellStyle name="Ввод  2 2 2 3" xfId="113"/>
    <cellStyle name="Ввод  2 2 3" xfId="114"/>
    <cellStyle name="Ввод  2 2 3 2" xfId="115"/>
    <cellStyle name="Ввод  2 2 4" xfId="116"/>
    <cellStyle name="Ввод  2 2 4 2" xfId="117"/>
    <cellStyle name="Ввод  2 2 5" xfId="118"/>
    <cellStyle name="Ввод  2 3 2" xfId="119"/>
    <cellStyle name="Ввод  2 3 3" xfId="120"/>
    <cellStyle name="Ввод  2 4" xfId="121"/>
    <cellStyle name="Ввод  2 4 2" xfId="122"/>
    <cellStyle name="Ввод  2 5" xfId="123"/>
    <cellStyle name="Ввод  2 5 2" xfId="124"/>
    <cellStyle name="Ввод  2 6" xfId="125"/>
    <cellStyle name="Вывод 2 2 2 2" xfId="126"/>
    <cellStyle name="Вывод 2 2 2 3" xfId="127"/>
    <cellStyle name="Вывод 2 2 3" xfId="128"/>
    <cellStyle name="Вывод 2 2 3 2" xfId="129"/>
    <cellStyle name="Вывод 2 2 4" xfId="130"/>
    <cellStyle name="Вывод 2 2 4 2" xfId="131"/>
    <cellStyle name="Вывод 2 2 5" xfId="132"/>
    <cellStyle name="Вывод 2 3 2" xfId="133"/>
    <cellStyle name="Вывод 2 3 3" xfId="134"/>
    <cellStyle name="Вывод 2 4" xfId="135"/>
    <cellStyle name="Вывод 2 4 2" xfId="136"/>
    <cellStyle name="Вывод 2 5" xfId="137"/>
    <cellStyle name="Вывод 2 5 2" xfId="138"/>
    <cellStyle name="Вывод 2 6" xfId="139"/>
    <cellStyle name="Вычисление 2 2 2 2" xfId="140"/>
    <cellStyle name="Вычисление 2 2 2 3" xfId="141"/>
    <cellStyle name="Вычисление 2 2 3" xfId="142"/>
    <cellStyle name="Вычисление 2 2 3 2" xfId="143"/>
    <cellStyle name="Вычисление 2 2 4" xfId="144"/>
    <cellStyle name="Вычисление 2 2 4 2" xfId="145"/>
    <cellStyle name="Вычисление 2 2 5" xfId="146"/>
    <cellStyle name="Вычисление 2 3 2" xfId="147"/>
    <cellStyle name="Вычисление 2 3 3" xfId="148"/>
    <cellStyle name="Вычисление 2 4" xfId="149"/>
    <cellStyle name="Вычисление 2 4 2" xfId="150"/>
    <cellStyle name="Вычисление 2 5" xfId="151"/>
    <cellStyle name="Вычисление 2 5 2" xfId="152"/>
    <cellStyle name="Вычисление 2 6" xfId="153"/>
    <cellStyle name="Итог 2 2 2 2" xfId="154"/>
    <cellStyle name="Итог 2 2 2 3" xfId="155"/>
    <cellStyle name="Итог 2 2 3" xfId="156"/>
    <cellStyle name="Итог 2 2 3 2" xfId="157"/>
    <cellStyle name="Итог 2 2 4" xfId="158"/>
    <cellStyle name="Итог 2 2 4 2" xfId="159"/>
    <cellStyle name="Итог 2 2 5" xfId="160"/>
    <cellStyle name="Итог 2 3 2" xfId="161"/>
    <cellStyle name="Итог 2 3 3" xfId="162"/>
    <cellStyle name="Итог 2 4" xfId="163"/>
    <cellStyle name="Итог 2 4 2" xfId="164"/>
    <cellStyle name="Итог 2 5" xfId="165"/>
    <cellStyle name="Итог 2 5 2" xfId="166"/>
    <cellStyle name="Итог 2 6" xfId="167"/>
    <cellStyle name="Примечание 2 2 2 2 2 2" xfId="168"/>
    <cellStyle name="Примечание 2 2 2 2 3" xfId="169"/>
    <cellStyle name="Примечание 2 2 2 3 2" xfId="170"/>
    <cellStyle name="Примечание 2 2 2 4" xfId="171"/>
    <cellStyle name="Примечание 2 2 2 5" xfId="172"/>
    <cellStyle name="Примечание 2 2 3 2" xfId="173"/>
    <cellStyle name="Примечание 2 2 4" xfId="174"/>
    <cellStyle name="Примечание 2 2 5" xfId="175"/>
    <cellStyle name="Примечание 2 2 6" xfId="176"/>
    <cellStyle name="Примечание 2 3 2" xfId="177"/>
    <cellStyle name="Примечание 2 4" xfId="178"/>
    <cellStyle name="Примечание 2 5" xfId="179"/>
    <cellStyle name="Примечание 2 6" xfId="180"/>
    <cellStyle name="Обычный 5" xfId="181"/>
    <cellStyle name="20% - Акцент1 2 2" xfId="182"/>
    <cellStyle name="20% - Акцент2 2 2" xfId="183"/>
    <cellStyle name="20% - Акцент3 2 2" xfId="184"/>
    <cellStyle name="20% - Акцент4 2 2" xfId="185"/>
    <cellStyle name="20% - Акцент5 2 2" xfId="186"/>
    <cellStyle name="20% - Акцент6 2 2" xfId="187"/>
    <cellStyle name="40% - Акцент1 2 2" xfId="188"/>
    <cellStyle name="40% - Акцент2 2 2" xfId="189"/>
    <cellStyle name="40% - Акцент3 2 2" xfId="190"/>
    <cellStyle name="40% - Акцент4 2 2" xfId="191"/>
    <cellStyle name="40% - Акцент5 2 2" xfId="192"/>
    <cellStyle name="40% - Акцент6 2 2" xfId="193"/>
    <cellStyle name="Excel Built-in Normal 2" xfId="194"/>
    <cellStyle name="Excel Built-in Normal 1 2" xfId="195"/>
    <cellStyle name="Финансовый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8"/>
  <sheetViews>
    <sheetView tabSelected="1" view="pageBreakPreview" zoomScale="51" zoomScaleSheetLayoutView="51" workbookViewId="0" topLeftCell="T1">
      <selection activeCell="T6" sqref="T6"/>
    </sheetView>
  </sheetViews>
  <sheetFormatPr defaultColWidth="9.140625" defaultRowHeight="15"/>
  <cols>
    <col min="1" max="1" width="7.57421875" style="2" customWidth="1"/>
    <col min="2" max="2" width="10.421875" style="1" customWidth="1"/>
    <col min="3" max="3" width="43.8515625" style="2" customWidth="1"/>
    <col min="4" max="4" width="12.140625" style="88" hidden="1" customWidth="1"/>
    <col min="5" max="5" width="21.7109375" style="3" customWidth="1"/>
    <col min="6" max="8" width="11.140625" style="2" hidden="1" customWidth="1"/>
    <col min="9" max="9" width="35.28125" style="2" hidden="1" customWidth="1"/>
    <col min="10" max="13" width="11.140625" style="2" hidden="1" customWidth="1"/>
    <col min="14" max="15" width="11.140625" style="2" customWidth="1"/>
    <col min="16" max="16" width="11.140625" style="5" customWidth="1"/>
    <col min="17" max="17" width="16.28125" style="2" customWidth="1"/>
    <col min="18" max="18" width="14.140625" style="2" customWidth="1"/>
    <col min="19" max="25" width="11.140625" style="2" customWidth="1"/>
    <col min="26" max="26" width="13.421875" style="2" customWidth="1"/>
    <col min="27" max="27" width="11.140625" style="2" customWidth="1"/>
    <col min="28" max="33" width="11.140625" style="2" hidden="1" customWidth="1"/>
    <col min="34" max="34" width="11.140625" style="2" customWidth="1"/>
    <col min="35" max="35" width="13.140625" style="2" customWidth="1"/>
    <col min="36" max="38" width="11.140625" style="2" customWidth="1"/>
    <col min="39" max="39" width="11.140625" style="4" customWidth="1"/>
    <col min="40" max="40" width="11.140625" style="2" customWidth="1"/>
    <col min="41" max="41" width="14.28125" style="2" customWidth="1"/>
    <col min="42" max="44" width="11.140625" style="2" customWidth="1"/>
    <col min="45" max="47" width="11.140625" style="2" hidden="1" customWidth="1"/>
    <col min="48" max="51" width="11.140625" style="2" customWidth="1"/>
    <col min="52" max="52" width="12.28125" style="2" customWidth="1"/>
    <col min="53" max="62" width="11.140625" style="2" customWidth="1"/>
    <col min="63" max="63" width="13.421875" style="2" customWidth="1"/>
    <col min="64" max="64" width="11.140625" style="2" customWidth="1"/>
    <col min="65" max="96" width="11.140625" style="2" hidden="1" customWidth="1"/>
    <col min="97" max="98" width="11.140625" style="2" customWidth="1"/>
    <col min="99" max="99" width="13.421875" style="2" customWidth="1"/>
    <col min="100" max="112" width="11.140625" style="2" hidden="1" customWidth="1"/>
    <col min="113" max="115" width="11.140625" style="2" customWidth="1"/>
    <col min="116" max="121" width="11.140625" style="2" hidden="1" customWidth="1"/>
    <col min="122" max="124" width="11.140625" style="2" customWidth="1"/>
    <col min="125" max="130" width="9.28125" style="2" hidden="1" customWidth="1"/>
    <col min="131" max="131" width="42.00390625" style="2" hidden="1" customWidth="1"/>
    <col min="132" max="132" width="14.421875" style="2" hidden="1" customWidth="1"/>
    <col min="133" max="133" width="14.57421875" style="2" hidden="1" customWidth="1"/>
    <col min="134" max="134" width="9.140625" style="2" customWidth="1"/>
    <col min="135" max="135" width="9.140625" style="12" customWidth="1"/>
    <col min="136" max="136" width="9.7109375" style="18" bestFit="1" customWidth="1"/>
    <col min="137" max="16384" width="9.140625" style="2" customWidth="1"/>
  </cols>
  <sheetData>
    <row r="1" spans="1:133" ht="119.25" customHeight="1">
      <c r="A1" s="98" t="s">
        <v>0</v>
      </c>
      <c r="B1" s="100" t="s">
        <v>1</v>
      </c>
      <c r="C1" s="102" t="s">
        <v>2</v>
      </c>
      <c r="D1" s="27" t="s">
        <v>44</v>
      </c>
      <c r="E1" s="104" t="s">
        <v>27</v>
      </c>
      <c r="F1" s="106" t="s">
        <v>50</v>
      </c>
      <c r="G1" s="106"/>
      <c r="H1" s="106"/>
      <c r="I1" s="106"/>
      <c r="J1" s="107" t="s">
        <v>51</v>
      </c>
      <c r="K1" s="107"/>
      <c r="L1" s="107"/>
      <c r="M1" s="107"/>
      <c r="N1" s="108" t="s">
        <v>59</v>
      </c>
      <c r="O1" s="108"/>
      <c r="P1" s="108"/>
      <c r="Q1" s="108" t="s">
        <v>71</v>
      </c>
      <c r="R1" s="108"/>
      <c r="S1" s="108"/>
      <c r="T1" s="108" t="s">
        <v>3</v>
      </c>
      <c r="U1" s="108"/>
      <c r="V1" s="108"/>
      <c r="W1" s="108" t="s">
        <v>54</v>
      </c>
      <c r="X1" s="108"/>
      <c r="Y1" s="108"/>
      <c r="Z1" s="109" t="s">
        <v>61</v>
      </c>
      <c r="AA1" s="109"/>
      <c r="AB1" s="97" t="s">
        <v>52</v>
      </c>
      <c r="AC1" s="97"/>
      <c r="AD1" s="97"/>
      <c r="AE1" s="111" t="s">
        <v>60</v>
      </c>
      <c r="AF1" s="111"/>
      <c r="AG1" s="111"/>
      <c r="AH1" s="112" t="s">
        <v>4</v>
      </c>
      <c r="AI1" s="112"/>
      <c r="AJ1" s="112"/>
      <c r="AK1" s="113" t="s">
        <v>53</v>
      </c>
      <c r="AL1" s="113"/>
      <c r="AM1" s="113"/>
      <c r="AN1" s="114" t="s">
        <v>70</v>
      </c>
      <c r="AO1" s="114"/>
      <c r="AP1" s="114"/>
      <c r="AQ1" s="114" t="s">
        <v>62</v>
      </c>
      <c r="AR1" s="114"/>
      <c r="AS1" s="107" t="s">
        <v>5</v>
      </c>
      <c r="AT1" s="107"/>
      <c r="AU1" s="107"/>
      <c r="AV1" s="107" t="s">
        <v>55</v>
      </c>
      <c r="AW1" s="107"/>
      <c r="AX1" s="107"/>
      <c r="AY1" s="107" t="s">
        <v>6</v>
      </c>
      <c r="AZ1" s="107"/>
      <c r="BA1" s="107"/>
      <c r="BB1" s="130" t="s">
        <v>7</v>
      </c>
      <c r="BC1" s="130"/>
      <c r="BD1" s="130"/>
      <c r="BE1" s="110" t="s">
        <v>56</v>
      </c>
      <c r="BF1" s="110"/>
      <c r="BG1" s="110"/>
      <c r="BH1" s="110" t="s">
        <v>57</v>
      </c>
      <c r="BI1" s="110"/>
      <c r="BJ1" s="110"/>
      <c r="BK1" s="110" t="s">
        <v>63</v>
      </c>
      <c r="BL1" s="110"/>
      <c r="BM1" s="127" t="s">
        <v>8</v>
      </c>
      <c r="BN1" s="127"/>
      <c r="BO1" s="127"/>
      <c r="BP1" s="127" t="s">
        <v>9</v>
      </c>
      <c r="BQ1" s="127"/>
      <c r="BR1" s="127"/>
      <c r="BS1" s="127" t="s">
        <v>10</v>
      </c>
      <c r="BT1" s="127"/>
      <c r="BU1" s="127"/>
      <c r="BV1" s="128" t="s">
        <v>11</v>
      </c>
      <c r="BW1" s="128"/>
      <c r="BX1" s="128"/>
      <c r="BY1" s="129" t="s">
        <v>12</v>
      </c>
      <c r="BZ1" s="129"/>
      <c r="CA1" s="129"/>
      <c r="CB1" s="129" t="s">
        <v>64</v>
      </c>
      <c r="CC1" s="129"/>
      <c r="CD1" s="120" t="s">
        <v>13</v>
      </c>
      <c r="CE1" s="120"/>
      <c r="CF1" s="120"/>
      <c r="CG1" s="121" t="s">
        <v>14</v>
      </c>
      <c r="CH1" s="121"/>
      <c r="CI1" s="121"/>
      <c r="CJ1" s="122" t="s">
        <v>76</v>
      </c>
      <c r="CK1" s="123"/>
      <c r="CL1" s="124"/>
      <c r="CM1" s="119" t="s">
        <v>15</v>
      </c>
      <c r="CN1" s="119"/>
      <c r="CO1" s="119"/>
      <c r="CP1" s="117" t="s">
        <v>16</v>
      </c>
      <c r="CQ1" s="117"/>
      <c r="CR1" s="117"/>
      <c r="CS1" s="117" t="s">
        <v>17</v>
      </c>
      <c r="CT1" s="117"/>
      <c r="CU1" s="117"/>
      <c r="CV1" s="117" t="s">
        <v>18</v>
      </c>
      <c r="CW1" s="117"/>
      <c r="CX1" s="117"/>
      <c r="CY1" s="116" t="s">
        <v>19</v>
      </c>
      <c r="CZ1" s="116"/>
      <c r="DA1" s="116"/>
      <c r="DB1" s="118" t="s">
        <v>74</v>
      </c>
      <c r="DC1" s="118"/>
      <c r="DD1" s="118"/>
      <c r="DE1" s="119" t="s">
        <v>20</v>
      </c>
      <c r="DF1" s="119"/>
      <c r="DG1" s="119"/>
      <c r="DH1" s="119"/>
      <c r="DI1" s="118" t="s">
        <v>75</v>
      </c>
      <c r="DJ1" s="118"/>
      <c r="DK1" s="118"/>
      <c r="DL1" s="118" t="s">
        <v>21</v>
      </c>
      <c r="DM1" s="118"/>
      <c r="DN1" s="118"/>
      <c r="DO1" s="116" t="s">
        <v>22</v>
      </c>
      <c r="DP1" s="116"/>
      <c r="DQ1" s="116"/>
      <c r="DR1" s="118" t="s">
        <v>23</v>
      </c>
      <c r="DS1" s="118"/>
      <c r="DT1" s="118"/>
      <c r="DU1" s="115" t="s">
        <v>24</v>
      </c>
      <c r="DV1" s="115"/>
      <c r="DW1" s="115"/>
      <c r="DX1" s="116" t="s">
        <v>25</v>
      </c>
      <c r="DY1" s="116"/>
      <c r="DZ1" s="116"/>
      <c r="EA1" s="94" t="s">
        <v>26</v>
      </c>
      <c r="EB1" s="95"/>
      <c r="EC1" s="96"/>
    </row>
    <row r="2" spans="1:133" ht="96" customHeight="1">
      <c r="A2" s="99"/>
      <c r="B2" s="101"/>
      <c r="C2" s="103"/>
      <c r="D2" s="90" t="s">
        <v>45</v>
      </c>
      <c r="E2" s="105"/>
      <c r="F2" s="28" t="s">
        <v>28</v>
      </c>
      <c r="G2" s="28" t="s">
        <v>29</v>
      </c>
      <c r="H2" s="29" t="s">
        <v>30</v>
      </c>
      <c r="I2" s="29" t="s">
        <v>46</v>
      </c>
      <c r="J2" s="30" t="s">
        <v>28</v>
      </c>
      <c r="K2" s="30" t="s">
        <v>29</v>
      </c>
      <c r="L2" s="31" t="s">
        <v>30</v>
      </c>
      <c r="M2" s="29" t="s">
        <v>46</v>
      </c>
      <c r="N2" s="30" t="s">
        <v>29</v>
      </c>
      <c r="O2" s="31" t="s">
        <v>30</v>
      </c>
      <c r="P2" s="31" t="s">
        <v>46</v>
      </c>
      <c r="Q2" s="30" t="s">
        <v>29</v>
      </c>
      <c r="R2" s="31" t="s">
        <v>30</v>
      </c>
      <c r="S2" s="31" t="s">
        <v>46</v>
      </c>
      <c r="T2" s="30" t="s">
        <v>29</v>
      </c>
      <c r="U2" s="31" t="s">
        <v>30</v>
      </c>
      <c r="V2" s="31" t="s">
        <v>46</v>
      </c>
      <c r="W2" s="30" t="s">
        <v>31</v>
      </c>
      <c r="X2" s="31" t="s">
        <v>30</v>
      </c>
      <c r="Y2" s="31" t="s">
        <v>46</v>
      </c>
      <c r="Z2" s="31" t="s">
        <v>30</v>
      </c>
      <c r="AA2" s="31" t="s">
        <v>46</v>
      </c>
      <c r="AB2" s="30" t="s">
        <v>29</v>
      </c>
      <c r="AC2" s="31" t="s">
        <v>30</v>
      </c>
      <c r="AD2" s="31" t="s">
        <v>46</v>
      </c>
      <c r="AE2" s="32" t="s">
        <v>31</v>
      </c>
      <c r="AF2" s="33" t="s">
        <v>30</v>
      </c>
      <c r="AG2" s="31" t="s">
        <v>46</v>
      </c>
      <c r="AH2" s="34" t="s">
        <v>31</v>
      </c>
      <c r="AI2" s="35" t="s">
        <v>30</v>
      </c>
      <c r="AJ2" s="31" t="s">
        <v>46</v>
      </c>
      <c r="AK2" s="34" t="s">
        <v>31</v>
      </c>
      <c r="AL2" s="31" t="s">
        <v>30</v>
      </c>
      <c r="AM2" s="31" t="s">
        <v>46</v>
      </c>
      <c r="AN2" s="36" t="s">
        <v>31</v>
      </c>
      <c r="AO2" s="37" t="s">
        <v>30</v>
      </c>
      <c r="AP2" s="31" t="s">
        <v>46</v>
      </c>
      <c r="AQ2" s="37" t="s">
        <v>30</v>
      </c>
      <c r="AR2" s="31" t="s">
        <v>46</v>
      </c>
      <c r="AS2" s="32" t="s">
        <v>33</v>
      </c>
      <c r="AT2" s="31" t="s">
        <v>30</v>
      </c>
      <c r="AU2" s="31" t="s">
        <v>46</v>
      </c>
      <c r="AV2" s="30" t="s">
        <v>34</v>
      </c>
      <c r="AW2" s="31" t="s">
        <v>30</v>
      </c>
      <c r="AX2" s="31" t="s">
        <v>46</v>
      </c>
      <c r="AY2" s="30" t="s">
        <v>34</v>
      </c>
      <c r="AZ2" s="31" t="s">
        <v>30</v>
      </c>
      <c r="BA2" s="31" t="s">
        <v>46</v>
      </c>
      <c r="BB2" s="38" t="s">
        <v>33</v>
      </c>
      <c r="BC2" s="39" t="s">
        <v>35</v>
      </c>
      <c r="BD2" s="31" t="s">
        <v>46</v>
      </c>
      <c r="BE2" s="32" t="s">
        <v>33</v>
      </c>
      <c r="BF2" s="31" t="s">
        <v>30</v>
      </c>
      <c r="BG2" s="31" t="s">
        <v>46</v>
      </c>
      <c r="BH2" s="32" t="s">
        <v>33</v>
      </c>
      <c r="BI2" s="33" t="s">
        <v>30</v>
      </c>
      <c r="BJ2" s="33" t="s">
        <v>46</v>
      </c>
      <c r="BK2" s="33" t="s">
        <v>30</v>
      </c>
      <c r="BL2" s="33" t="s">
        <v>46</v>
      </c>
      <c r="BM2" s="34" t="s">
        <v>33</v>
      </c>
      <c r="BN2" s="35" t="s">
        <v>30</v>
      </c>
      <c r="BO2" s="33" t="s">
        <v>46</v>
      </c>
      <c r="BP2" s="34" t="s">
        <v>31</v>
      </c>
      <c r="BQ2" s="35" t="s">
        <v>30</v>
      </c>
      <c r="BR2" s="33" t="s">
        <v>46</v>
      </c>
      <c r="BS2" s="34" t="s">
        <v>33</v>
      </c>
      <c r="BT2" s="35" t="s">
        <v>30</v>
      </c>
      <c r="BU2" s="33" t="s">
        <v>46</v>
      </c>
      <c r="BV2" s="40" t="s">
        <v>36</v>
      </c>
      <c r="BW2" s="40" t="s">
        <v>37</v>
      </c>
      <c r="BX2" s="33" t="s">
        <v>46</v>
      </c>
      <c r="BY2" s="38" t="s">
        <v>38</v>
      </c>
      <c r="BZ2" s="41" t="s">
        <v>35</v>
      </c>
      <c r="CA2" s="33" t="s">
        <v>46</v>
      </c>
      <c r="CB2" s="41" t="s">
        <v>35</v>
      </c>
      <c r="CC2" s="33" t="s">
        <v>46</v>
      </c>
      <c r="CD2" s="42" t="s">
        <v>39</v>
      </c>
      <c r="CE2" s="31" t="s">
        <v>30</v>
      </c>
      <c r="CF2" s="33" t="s">
        <v>46</v>
      </c>
      <c r="CG2" s="87" t="s">
        <v>34</v>
      </c>
      <c r="CH2" s="31" t="s">
        <v>30</v>
      </c>
      <c r="CI2" s="33" t="s">
        <v>46</v>
      </c>
      <c r="CJ2" s="87" t="s">
        <v>34</v>
      </c>
      <c r="CK2" s="31" t="s">
        <v>30</v>
      </c>
      <c r="CL2" s="33" t="s">
        <v>46</v>
      </c>
      <c r="CM2" s="32" t="s">
        <v>33</v>
      </c>
      <c r="CN2" s="31" t="s">
        <v>30</v>
      </c>
      <c r="CO2" s="33" t="s">
        <v>46</v>
      </c>
      <c r="CP2" s="43" t="s">
        <v>32</v>
      </c>
      <c r="CQ2" s="44" t="s">
        <v>35</v>
      </c>
      <c r="CR2" s="33" t="s">
        <v>46</v>
      </c>
      <c r="CS2" s="43" t="s">
        <v>32</v>
      </c>
      <c r="CT2" s="44" t="s">
        <v>35</v>
      </c>
      <c r="CU2" s="33" t="s">
        <v>46</v>
      </c>
      <c r="CV2" s="43" t="s">
        <v>32</v>
      </c>
      <c r="CW2" s="44" t="s">
        <v>35</v>
      </c>
      <c r="CX2" s="33" t="s">
        <v>46</v>
      </c>
      <c r="CY2" s="30" t="s">
        <v>34</v>
      </c>
      <c r="CZ2" s="31" t="s">
        <v>30</v>
      </c>
      <c r="DA2" s="33" t="s">
        <v>46</v>
      </c>
      <c r="DB2" s="31" t="s">
        <v>40</v>
      </c>
      <c r="DC2" s="31" t="s">
        <v>30</v>
      </c>
      <c r="DD2" s="33" t="s">
        <v>46</v>
      </c>
      <c r="DE2" s="32" t="s">
        <v>33</v>
      </c>
      <c r="DF2" s="31" t="s">
        <v>30</v>
      </c>
      <c r="DG2" s="31"/>
      <c r="DH2" s="33" t="s">
        <v>46</v>
      </c>
      <c r="DI2" s="32" t="s">
        <v>34</v>
      </c>
      <c r="DJ2" s="31" t="s">
        <v>30</v>
      </c>
      <c r="DK2" s="33" t="s">
        <v>46</v>
      </c>
      <c r="DL2" s="32" t="s">
        <v>33</v>
      </c>
      <c r="DM2" s="31" t="s">
        <v>30</v>
      </c>
      <c r="DN2" s="33" t="s">
        <v>46</v>
      </c>
      <c r="DO2" s="30" t="s">
        <v>33</v>
      </c>
      <c r="DP2" s="31" t="s">
        <v>30</v>
      </c>
      <c r="DQ2" s="33" t="s">
        <v>46</v>
      </c>
      <c r="DR2" s="45" t="s">
        <v>33</v>
      </c>
      <c r="DS2" s="39" t="s">
        <v>41</v>
      </c>
      <c r="DT2" s="33" t="s">
        <v>46</v>
      </c>
      <c r="DU2" s="34" t="s">
        <v>33</v>
      </c>
      <c r="DV2" s="35" t="s">
        <v>30</v>
      </c>
      <c r="DW2" s="33" t="s">
        <v>46</v>
      </c>
      <c r="DX2" s="30" t="s">
        <v>34</v>
      </c>
      <c r="DY2" s="31" t="s">
        <v>30</v>
      </c>
      <c r="DZ2" s="33" t="s">
        <v>46</v>
      </c>
      <c r="EA2" s="31" t="s">
        <v>42</v>
      </c>
      <c r="EB2" s="90" t="s">
        <v>43</v>
      </c>
      <c r="EC2" s="46" t="s">
        <v>46</v>
      </c>
    </row>
    <row r="3" spans="1:136" s="7" customFormat="1" ht="96" hidden="1">
      <c r="A3" s="14" t="s">
        <v>48</v>
      </c>
      <c r="B3" s="91" t="s">
        <v>49</v>
      </c>
      <c r="C3" s="47" t="s">
        <v>47</v>
      </c>
      <c r="D3" s="48"/>
      <c r="E3" s="49"/>
      <c r="F3" s="48"/>
      <c r="G3" s="48"/>
      <c r="H3" s="48"/>
      <c r="I3" s="48" t="e">
        <f>H3/#REF!*100</f>
        <v>#REF!</v>
      </c>
      <c r="J3" s="50"/>
      <c r="K3" s="50"/>
      <c r="L3" s="48"/>
      <c r="M3" s="48" t="e">
        <f>L3/E3*100</f>
        <v>#DIV/0!</v>
      </c>
      <c r="N3" s="48"/>
      <c r="O3" s="51"/>
      <c r="P3" s="52" t="e">
        <f aca="true" t="shared" si="0" ref="P3:P10">O3/E3*100</f>
        <v>#DIV/0!</v>
      </c>
      <c r="Q3" s="50"/>
      <c r="R3" s="50"/>
      <c r="S3" s="50" t="e">
        <f aca="true" t="shared" si="1" ref="S3:S10">R3/E3*100</f>
        <v>#DIV/0!</v>
      </c>
      <c r="T3" s="50"/>
      <c r="U3" s="50"/>
      <c r="V3" s="50" t="e">
        <f>U3/E3*100</f>
        <v>#DIV/0!</v>
      </c>
      <c r="W3" s="50"/>
      <c r="X3" s="50"/>
      <c r="Y3" s="50" t="e">
        <f>X3/E3*100</f>
        <v>#DIV/0!</v>
      </c>
      <c r="Z3" s="50">
        <f>X3+U3+R3+O3+L3+H3</f>
        <v>0</v>
      </c>
      <c r="AA3" s="53" t="e">
        <f>Z3/E3*100</f>
        <v>#DIV/0!</v>
      </c>
      <c r="AB3" s="54"/>
      <c r="AC3" s="54"/>
      <c r="AD3" s="54" t="e">
        <f>AC3/E3*100</f>
        <v>#DIV/0!</v>
      </c>
      <c r="AE3" s="54"/>
      <c r="AF3" s="54"/>
      <c r="AG3" s="54" t="e">
        <f>AF3/E3*100</f>
        <v>#DIV/0!</v>
      </c>
      <c r="AH3" s="54"/>
      <c r="AI3" s="54"/>
      <c r="AJ3" s="54" t="e">
        <f>AI3/E3*100</f>
        <v>#DIV/0!</v>
      </c>
      <c r="AK3" s="55"/>
      <c r="AL3" s="55"/>
      <c r="AM3" s="50" t="e">
        <f>AL3/E3*100</f>
        <v>#DIV/0!</v>
      </c>
      <c r="AN3" s="50"/>
      <c r="AO3" s="50"/>
      <c r="AP3" s="50" t="e">
        <f aca="true" t="shared" si="2" ref="AP3:AP10">AO3/E3*100</f>
        <v>#DIV/0!</v>
      </c>
      <c r="AQ3" s="50">
        <f>AF3+AI3+AL3+AO3</f>
        <v>0</v>
      </c>
      <c r="AR3" s="50" t="e">
        <f aca="true" t="shared" si="3" ref="AR3:AR10">AQ3/E3*100</f>
        <v>#DIV/0!</v>
      </c>
      <c r="AS3" s="48"/>
      <c r="AT3" s="48"/>
      <c r="AU3" s="48" t="e">
        <f>AT3/E3*100</f>
        <v>#DIV/0!</v>
      </c>
      <c r="AV3" s="56"/>
      <c r="AW3" s="55"/>
      <c r="AX3" s="55" t="e">
        <f aca="true" t="shared" si="4" ref="AX3:AX9">AW3/E3*100</f>
        <v>#DIV/0!</v>
      </c>
      <c r="AY3" s="55"/>
      <c r="AZ3" s="57"/>
      <c r="BA3" s="57" t="e">
        <f>AZ3/E3*100</f>
        <v>#DIV/0!</v>
      </c>
      <c r="BB3" s="50"/>
      <c r="BC3" s="50"/>
      <c r="BD3" s="50" t="e">
        <f aca="true" t="shared" si="5" ref="BD3:BD10">BC3/E3*100</f>
        <v>#DIV/0!</v>
      </c>
      <c r="BE3" s="55"/>
      <c r="BF3" s="50"/>
      <c r="BG3" s="50" t="e">
        <f aca="true" t="shared" si="6" ref="BG3:BG9">BF3/E3*100</f>
        <v>#DIV/0!</v>
      </c>
      <c r="BH3" s="55"/>
      <c r="BI3" s="50"/>
      <c r="BJ3" s="50" t="e">
        <f aca="true" t="shared" si="7" ref="BJ3:BJ9">BI3/E3*100</f>
        <v>#DIV/0!</v>
      </c>
      <c r="BK3" s="50">
        <f>BI3+BF3+BC3+AZ3+AW3+AT3</f>
        <v>0</v>
      </c>
      <c r="BL3" s="50" t="e">
        <f aca="true" t="shared" si="8" ref="BL3:BL9">BK3/E3*100</f>
        <v>#DIV/0!</v>
      </c>
      <c r="BM3" s="55"/>
      <c r="BN3" s="50"/>
      <c r="BO3" s="50" t="e">
        <f>BN3/E3*100</f>
        <v>#DIV/0!</v>
      </c>
      <c r="BP3" s="50"/>
      <c r="BQ3" s="50"/>
      <c r="BR3" s="50" t="e">
        <f>BQ3/E3*100</f>
        <v>#DIV/0!</v>
      </c>
      <c r="BS3" s="50"/>
      <c r="BT3" s="50"/>
      <c r="BU3" s="50" t="e">
        <f>BT3/E3*100</f>
        <v>#DIV/0!</v>
      </c>
      <c r="BV3" s="50"/>
      <c r="BW3" s="50"/>
      <c r="BX3" s="50" t="e">
        <f>BW3/E3*100</f>
        <v>#DIV/0!</v>
      </c>
      <c r="BY3" s="50"/>
      <c r="BZ3" s="50"/>
      <c r="CA3" s="50" t="e">
        <f>BZ3/E3*100</f>
        <v>#DIV/0!</v>
      </c>
      <c r="CB3" s="50">
        <f>BZ3+BW3+BT3+BQ3+BN3</f>
        <v>0</v>
      </c>
      <c r="CC3" s="50" t="e">
        <f>CB3/E3*100</f>
        <v>#DIV/0!</v>
      </c>
      <c r="CD3" s="58"/>
      <c r="CE3" s="59"/>
      <c r="CF3" s="50" t="e">
        <f>CE3/E3*100</f>
        <v>#DIV/0!</v>
      </c>
      <c r="CG3" s="50"/>
      <c r="CH3" s="50"/>
      <c r="CI3" s="50" t="e">
        <f>CH3/E3*100</f>
        <v>#DIV/0!</v>
      </c>
      <c r="CJ3" s="50"/>
      <c r="CK3" s="50"/>
      <c r="CL3" s="50" t="e">
        <f>CK3/H3*100</f>
        <v>#DIV/0!</v>
      </c>
      <c r="CM3" s="48"/>
      <c r="CN3" s="48"/>
      <c r="CO3" s="50" t="e">
        <f>CN3/E3*100</f>
        <v>#DIV/0!</v>
      </c>
      <c r="CP3" s="48"/>
      <c r="CQ3" s="48"/>
      <c r="CR3" s="50" t="e">
        <f>CQ3/E3*100</f>
        <v>#DIV/0!</v>
      </c>
      <c r="CS3" s="50"/>
      <c r="CT3" s="59"/>
      <c r="CU3" s="50" t="e">
        <f>CT3/E3*100</f>
        <v>#DIV/0!</v>
      </c>
      <c r="CV3" s="59"/>
      <c r="CW3" s="59"/>
      <c r="CX3" s="50" t="e">
        <f>CW3/E3*100</f>
        <v>#DIV/0!</v>
      </c>
      <c r="CY3" s="59"/>
      <c r="CZ3" s="59"/>
      <c r="DA3" s="50" t="e">
        <f>CZ3/E3*100</f>
        <v>#DIV/0!</v>
      </c>
      <c r="DB3" s="59"/>
      <c r="DC3" s="59"/>
      <c r="DD3" s="50" t="e">
        <f>DC3/E3*100</f>
        <v>#DIV/0!</v>
      </c>
      <c r="DE3" s="59"/>
      <c r="DF3" s="59"/>
      <c r="DG3" s="59"/>
      <c r="DH3" s="50" t="e">
        <f>DF3/E3*100</f>
        <v>#DIV/0!</v>
      </c>
      <c r="DI3" s="50"/>
      <c r="DJ3" s="50"/>
      <c r="DK3" s="50" t="e">
        <f>DJ3/E3*100</f>
        <v>#DIV/0!</v>
      </c>
      <c r="DL3" s="50"/>
      <c r="DM3" s="50"/>
      <c r="DN3" s="50" t="e">
        <f>DM3/E3*100</f>
        <v>#DIV/0!</v>
      </c>
      <c r="DO3" s="50"/>
      <c r="DP3" s="50"/>
      <c r="DQ3" s="50" t="e">
        <f>DP3/E3*100</f>
        <v>#DIV/0!</v>
      </c>
      <c r="DR3" s="50"/>
      <c r="DS3" s="50"/>
      <c r="DT3" s="50" t="e">
        <f>DS3/E3*100</f>
        <v>#DIV/0!</v>
      </c>
      <c r="DU3" s="50"/>
      <c r="DV3" s="50"/>
      <c r="DW3" s="50" t="e">
        <f>DV3/E3*100</f>
        <v>#DIV/0!</v>
      </c>
      <c r="DX3" s="50"/>
      <c r="DY3" s="50"/>
      <c r="DZ3" s="50" t="e">
        <f>DY3/E3*100</f>
        <v>#DIV/0!</v>
      </c>
      <c r="EA3" s="60"/>
      <c r="EB3" s="60"/>
      <c r="EC3" s="61" t="e">
        <f>EB3/E3*100</f>
        <v>#DIV/0!</v>
      </c>
      <c r="EE3" s="15"/>
      <c r="EF3" s="19"/>
    </row>
    <row r="4" spans="1:135" s="24" customFormat="1" ht="43.5" customHeight="1">
      <c r="A4" s="84">
        <v>1</v>
      </c>
      <c r="B4" s="126"/>
      <c r="C4" s="62" t="s">
        <v>66</v>
      </c>
      <c r="D4" s="63"/>
      <c r="E4" s="77">
        <f>H4+L4+O4+R4+U4+X4+AC4+AF4+AI4+AL4+AO4+AT4+AW4+AZ4+BC4+BF4+BI4+BN4+BQ4+BT4+BW4+BZ4+CE4+CH4+CM4+CP4+CS4+CV4+CY4+DB4+DE4+DI4+DL4+DO4+DR4+DU4+DX4+EA4</f>
        <v>2711.89</v>
      </c>
      <c r="F4" s="64"/>
      <c r="G4" s="64"/>
      <c r="H4" s="64"/>
      <c r="I4" s="64">
        <v>0</v>
      </c>
      <c r="J4" s="65"/>
      <c r="K4" s="65"/>
      <c r="L4" s="64"/>
      <c r="M4" s="63">
        <f aca="true" t="shared" si="9" ref="M4:M10">L4/E4*100</f>
        <v>0</v>
      </c>
      <c r="N4" s="66"/>
      <c r="O4" s="67"/>
      <c r="P4" s="68">
        <f t="shared" si="0"/>
        <v>0</v>
      </c>
      <c r="Q4" s="66">
        <v>4303</v>
      </c>
      <c r="R4" s="65">
        <f aca="true" t="shared" si="10" ref="R4:R10">Q4*0.63</f>
        <v>2710.89</v>
      </c>
      <c r="S4" s="69">
        <f t="shared" si="1"/>
        <v>99.96312534800454</v>
      </c>
      <c r="T4" s="65"/>
      <c r="U4" s="65"/>
      <c r="V4" s="69">
        <f aca="true" t="shared" si="11" ref="V4:V10">U4/E4*100</f>
        <v>0</v>
      </c>
      <c r="W4" s="65"/>
      <c r="X4" s="65"/>
      <c r="Y4" s="69">
        <f aca="true" t="shared" si="12" ref="Y4:Y10">X4/E4*100</f>
        <v>0</v>
      </c>
      <c r="Z4" s="69">
        <f aca="true" t="shared" si="13" ref="Z4:Z10">X4+U4+R4+O4+L4+H4</f>
        <v>2710.89</v>
      </c>
      <c r="AA4" s="70">
        <f aca="true" t="shared" si="14" ref="AA4:AA10">Z4/E4*100</f>
        <v>99.96312534800454</v>
      </c>
      <c r="AB4" s="71"/>
      <c r="AC4" s="71"/>
      <c r="AD4" s="71"/>
      <c r="AE4" s="71"/>
      <c r="AF4" s="71"/>
      <c r="AG4" s="71"/>
      <c r="AH4" s="71"/>
      <c r="AI4" s="71"/>
      <c r="AJ4" s="72">
        <f aca="true" t="shared" si="15" ref="AJ4:AJ10">AI4/E4*100</f>
        <v>0</v>
      </c>
      <c r="AK4" s="65"/>
      <c r="AL4" s="65"/>
      <c r="AM4" s="69">
        <f aca="true" t="shared" si="16" ref="AM4:AM10">AL4/E4*100</f>
        <v>0</v>
      </c>
      <c r="AN4" s="65"/>
      <c r="AO4" s="67">
        <f aca="true" t="shared" si="17" ref="AO4:AO10">AN4*2.2</f>
        <v>0</v>
      </c>
      <c r="AP4" s="69">
        <f t="shared" si="2"/>
        <v>0</v>
      </c>
      <c r="AQ4" s="69">
        <f aca="true" t="shared" si="18" ref="AQ4:AQ10">AF4+AI4+AL4+AO4</f>
        <v>0</v>
      </c>
      <c r="AR4" s="69">
        <f t="shared" si="3"/>
        <v>0</v>
      </c>
      <c r="AS4" s="64"/>
      <c r="AT4" s="64"/>
      <c r="AU4" s="64"/>
      <c r="AV4" s="79"/>
      <c r="AW4" s="65"/>
      <c r="AX4" s="74">
        <f t="shared" si="4"/>
        <v>0</v>
      </c>
      <c r="AY4" s="65"/>
      <c r="AZ4" s="80"/>
      <c r="BA4" s="75">
        <f aca="true" t="shared" si="19" ref="BA4:BA9">AZ4/E4*100</f>
        <v>0</v>
      </c>
      <c r="BB4" s="65"/>
      <c r="BC4" s="65"/>
      <c r="BD4" s="69">
        <f t="shared" si="5"/>
        <v>0</v>
      </c>
      <c r="BE4" s="65"/>
      <c r="BF4" s="65"/>
      <c r="BG4" s="69">
        <f t="shared" si="6"/>
        <v>0</v>
      </c>
      <c r="BH4" s="65"/>
      <c r="BI4" s="65"/>
      <c r="BJ4" s="69">
        <f t="shared" si="7"/>
        <v>0</v>
      </c>
      <c r="BK4" s="69">
        <f aca="true" t="shared" si="20" ref="BK4:BK9">BI4+BF4+BC4+AZ4+AW4+AT4</f>
        <v>0</v>
      </c>
      <c r="BL4" s="69">
        <f t="shared" si="8"/>
        <v>0</v>
      </c>
      <c r="BM4" s="65"/>
      <c r="BN4" s="65"/>
      <c r="BO4" s="65"/>
      <c r="BP4" s="65"/>
      <c r="BQ4" s="65"/>
      <c r="BR4" s="69">
        <f aca="true" t="shared" si="21" ref="BR4:BR10">BQ4/E4*100</f>
        <v>0</v>
      </c>
      <c r="BS4" s="69"/>
      <c r="BT4" s="69"/>
      <c r="BU4" s="69">
        <f aca="true" t="shared" si="22" ref="BU4:BU10">BT4/E4*100</f>
        <v>0</v>
      </c>
      <c r="BV4" s="69"/>
      <c r="BW4" s="69"/>
      <c r="BX4" s="69">
        <f aca="true" t="shared" si="23" ref="BX4:BX10">BW4/E4*100</f>
        <v>0</v>
      </c>
      <c r="BY4" s="69"/>
      <c r="BZ4" s="69"/>
      <c r="CA4" s="69">
        <f aca="true" t="shared" si="24" ref="CA4:CA10">BZ4/E4*100</f>
        <v>0</v>
      </c>
      <c r="CB4" s="69">
        <f aca="true" t="shared" si="25" ref="CB4:CB10">BZ4+BW4+BT4+BQ4+BN4</f>
        <v>0</v>
      </c>
      <c r="CC4" s="69">
        <f aca="true" t="shared" si="26" ref="CC4:CC10">CB4/E4*100</f>
        <v>0</v>
      </c>
      <c r="CD4" s="78"/>
      <c r="CE4" s="66"/>
      <c r="CF4" s="69">
        <f aca="true" t="shared" si="27" ref="CF4:CF10">CE4/E4*100</f>
        <v>0</v>
      </c>
      <c r="CG4" s="86"/>
      <c r="CH4" s="86"/>
      <c r="CI4" s="50">
        <f aca="true" t="shared" si="28" ref="CI4:CI10">CH4/E4*100</f>
        <v>0</v>
      </c>
      <c r="CJ4" s="86"/>
      <c r="CK4" s="86"/>
      <c r="CL4" s="85"/>
      <c r="CM4" s="64"/>
      <c r="CN4" s="65"/>
      <c r="CO4" s="64"/>
      <c r="CP4" s="64"/>
      <c r="CQ4" s="65"/>
      <c r="CR4" s="65"/>
      <c r="CS4" s="66"/>
      <c r="CT4" s="69">
        <f>CS4/E4*100</f>
        <v>0</v>
      </c>
      <c r="CU4" s="66"/>
      <c r="CV4" s="66"/>
      <c r="CW4" s="69">
        <f>CV4/E4*100</f>
        <v>0</v>
      </c>
      <c r="CX4" s="66"/>
      <c r="CY4" s="66"/>
      <c r="CZ4" s="65"/>
      <c r="DA4" s="66"/>
      <c r="DB4" s="66"/>
      <c r="DC4" s="65"/>
      <c r="DD4" s="66"/>
      <c r="DE4" s="66"/>
      <c r="DF4" s="69">
        <f>DE4/E4*100</f>
        <v>0</v>
      </c>
      <c r="DG4" s="69"/>
      <c r="DH4" s="65"/>
      <c r="DI4" s="65">
        <v>1</v>
      </c>
      <c r="DJ4" s="69">
        <v>280</v>
      </c>
      <c r="DK4" s="65"/>
      <c r="DL4" s="65"/>
      <c r="DM4" s="65"/>
      <c r="DN4" s="65"/>
      <c r="DO4" s="65"/>
      <c r="DP4" s="65"/>
      <c r="DQ4" s="65"/>
      <c r="DR4" s="65"/>
      <c r="DS4" s="69">
        <f>DR4/E4*100</f>
        <v>0</v>
      </c>
      <c r="DT4" s="65"/>
      <c r="DU4" s="65"/>
      <c r="DV4" s="65"/>
      <c r="DW4" s="65"/>
      <c r="DX4" s="65"/>
      <c r="DY4" s="65"/>
      <c r="DZ4" s="71"/>
      <c r="EA4" s="71"/>
      <c r="EB4" s="76">
        <f>EA4/E4*100</f>
        <v>0</v>
      </c>
      <c r="ED4" s="25"/>
      <c r="EE4" s="26"/>
    </row>
    <row r="5" spans="1:135" s="8" customFormat="1" ht="43.5" customHeight="1">
      <c r="A5" s="84">
        <v>2</v>
      </c>
      <c r="B5" s="126"/>
      <c r="C5" s="62" t="s">
        <v>67</v>
      </c>
      <c r="D5" s="63"/>
      <c r="E5" s="77">
        <f>H5+L5+O5+R5+U5+X5+AC5+AF5+AI5+AL5+AO5+AT5+AW5+AZ5+BC5+BF5+BI5+BN5+BQ5+BT5+BW5+BZ5+CE5+CH5+CM5+CP5+CS5+CV5+CY5+DB5+DE5+DI5+DL5+DO5+DR5+DU5+DX5+EA5</f>
        <v>2383.92</v>
      </c>
      <c r="F5" s="64"/>
      <c r="G5" s="64"/>
      <c r="H5" s="64"/>
      <c r="I5" s="64">
        <v>0</v>
      </c>
      <c r="J5" s="65"/>
      <c r="K5" s="65"/>
      <c r="L5" s="64"/>
      <c r="M5" s="63">
        <f t="shared" si="9"/>
        <v>0</v>
      </c>
      <c r="N5" s="66"/>
      <c r="O5" s="67"/>
      <c r="P5" s="68">
        <f t="shared" si="0"/>
        <v>0</v>
      </c>
      <c r="Q5" s="66">
        <v>3784</v>
      </c>
      <c r="R5" s="65">
        <f t="shared" si="10"/>
        <v>2383.92</v>
      </c>
      <c r="S5" s="69">
        <f t="shared" si="1"/>
        <v>100</v>
      </c>
      <c r="T5" s="65"/>
      <c r="U5" s="65"/>
      <c r="V5" s="69">
        <f t="shared" si="11"/>
        <v>0</v>
      </c>
      <c r="W5" s="65"/>
      <c r="X5" s="65"/>
      <c r="Y5" s="69">
        <f t="shared" si="12"/>
        <v>0</v>
      </c>
      <c r="Z5" s="69">
        <f t="shared" si="13"/>
        <v>2383.92</v>
      </c>
      <c r="AA5" s="70">
        <f t="shared" si="14"/>
        <v>100</v>
      </c>
      <c r="AB5" s="71"/>
      <c r="AC5" s="71"/>
      <c r="AD5" s="71"/>
      <c r="AE5" s="71"/>
      <c r="AF5" s="71"/>
      <c r="AG5" s="71"/>
      <c r="AH5" s="71"/>
      <c r="AI5" s="71"/>
      <c r="AJ5" s="72">
        <f t="shared" si="15"/>
        <v>0</v>
      </c>
      <c r="AK5" s="65"/>
      <c r="AL5" s="65"/>
      <c r="AM5" s="69"/>
      <c r="AN5" s="65"/>
      <c r="AO5" s="67"/>
      <c r="AP5" s="69"/>
      <c r="AQ5" s="69"/>
      <c r="AR5" s="69"/>
      <c r="AS5" s="64"/>
      <c r="AT5" s="64"/>
      <c r="AU5" s="64"/>
      <c r="AV5" s="79"/>
      <c r="AW5" s="65"/>
      <c r="AX5" s="74"/>
      <c r="AY5" s="65"/>
      <c r="AZ5" s="80"/>
      <c r="BA5" s="75"/>
      <c r="BB5" s="65"/>
      <c r="BC5" s="65"/>
      <c r="BD5" s="69"/>
      <c r="BE5" s="65"/>
      <c r="BF5" s="65"/>
      <c r="BG5" s="69"/>
      <c r="BH5" s="65"/>
      <c r="BI5" s="65"/>
      <c r="BJ5" s="69"/>
      <c r="BK5" s="69"/>
      <c r="BL5" s="69"/>
      <c r="BM5" s="65"/>
      <c r="BN5" s="65"/>
      <c r="BO5" s="65"/>
      <c r="BP5" s="65"/>
      <c r="BQ5" s="65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78"/>
      <c r="CE5" s="66"/>
      <c r="CF5" s="69"/>
      <c r="CG5" s="86"/>
      <c r="CH5" s="86"/>
      <c r="CI5" s="50"/>
      <c r="CJ5" s="86"/>
      <c r="CK5" s="86"/>
      <c r="CL5" s="85"/>
      <c r="CM5" s="64"/>
      <c r="CN5" s="65"/>
      <c r="CO5" s="64"/>
      <c r="CP5" s="64"/>
      <c r="CQ5" s="65"/>
      <c r="CR5" s="65"/>
      <c r="CS5" s="66"/>
      <c r="CT5" s="69"/>
      <c r="CU5" s="66"/>
      <c r="CV5" s="66"/>
      <c r="CW5" s="69"/>
      <c r="CX5" s="66"/>
      <c r="CY5" s="66"/>
      <c r="CZ5" s="65"/>
      <c r="DA5" s="66"/>
      <c r="DB5" s="66"/>
      <c r="DC5" s="65"/>
      <c r="DD5" s="66"/>
      <c r="DE5" s="66"/>
      <c r="DF5" s="69"/>
      <c r="DG5" s="69"/>
      <c r="DH5" s="65"/>
      <c r="DI5" s="65"/>
      <c r="DJ5" s="69"/>
      <c r="DK5" s="65"/>
      <c r="DL5" s="65"/>
      <c r="DM5" s="65"/>
      <c r="DN5" s="65"/>
      <c r="DO5" s="65"/>
      <c r="DP5" s="65"/>
      <c r="DQ5" s="65"/>
      <c r="DR5" s="65"/>
      <c r="DS5" s="69"/>
      <c r="DT5" s="65"/>
      <c r="DU5" s="65"/>
      <c r="DV5" s="65"/>
      <c r="DW5" s="65"/>
      <c r="DX5" s="65"/>
      <c r="DY5" s="65"/>
      <c r="DZ5" s="71"/>
      <c r="EA5" s="71"/>
      <c r="EB5" s="76"/>
      <c r="ED5" s="16"/>
      <c r="EE5" s="20"/>
    </row>
    <row r="6" spans="1:135" s="8" customFormat="1" ht="43.5" customHeight="1">
      <c r="A6" s="84">
        <v>3</v>
      </c>
      <c r="B6" s="126"/>
      <c r="C6" s="64" t="s">
        <v>73</v>
      </c>
      <c r="D6" s="63"/>
      <c r="E6" s="77">
        <f>H6+L6+O6+R6+U6+X6+AC6+AF6+AI6+AL6+AO6+AT6+AW6+AZ6+BC6+BF6+BI6+BN6+BQ6+BT6+BW6+BZ6+CE6+CH6+CM6+CP6+CS6+CV6+CY6+DB6+DE6+DI6+DL6+DO6+DR6+DU6+DX6+EA6</f>
        <v>1765.5000000000002</v>
      </c>
      <c r="F6" s="64"/>
      <c r="G6" s="64"/>
      <c r="H6" s="64"/>
      <c r="I6" s="64">
        <v>0</v>
      </c>
      <c r="J6" s="65"/>
      <c r="K6" s="65"/>
      <c r="L6" s="64"/>
      <c r="M6" s="63">
        <f t="shared" si="9"/>
        <v>0</v>
      </c>
      <c r="N6" s="66">
        <v>50</v>
      </c>
      <c r="O6" s="67">
        <v>27.500000000000004</v>
      </c>
      <c r="P6" s="68">
        <f t="shared" si="0"/>
        <v>1.557632398753894</v>
      </c>
      <c r="Q6" s="66"/>
      <c r="R6" s="65">
        <f t="shared" si="10"/>
        <v>0</v>
      </c>
      <c r="S6" s="69">
        <f t="shared" si="1"/>
        <v>0</v>
      </c>
      <c r="T6" s="65"/>
      <c r="U6" s="65"/>
      <c r="V6" s="69">
        <f t="shared" si="11"/>
        <v>0</v>
      </c>
      <c r="W6" s="65"/>
      <c r="X6" s="65"/>
      <c r="Y6" s="69">
        <f t="shared" si="12"/>
        <v>0</v>
      </c>
      <c r="Z6" s="69">
        <f t="shared" si="13"/>
        <v>27.500000000000004</v>
      </c>
      <c r="AA6" s="70">
        <f t="shared" si="14"/>
        <v>1.557632398753894</v>
      </c>
      <c r="AB6" s="71"/>
      <c r="AC6" s="71"/>
      <c r="AD6" s="71"/>
      <c r="AE6" s="71"/>
      <c r="AF6" s="71"/>
      <c r="AG6" s="71"/>
      <c r="AH6" s="71"/>
      <c r="AI6" s="71"/>
      <c r="AJ6" s="72">
        <f t="shared" si="15"/>
        <v>0</v>
      </c>
      <c r="AK6" s="65"/>
      <c r="AL6" s="65"/>
      <c r="AM6" s="69"/>
      <c r="AN6" s="65">
        <v>790</v>
      </c>
      <c r="AO6" s="67">
        <f t="shared" si="17"/>
        <v>1738.0000000000002</v>
      </c>
      <c r="AP6" s="69"/>
      <c r="AQ6" s="69"/>
      <c r="AR6" s="69"/>
      <c r="AS6" s="64"/>
      <c r="AT6" s="64"/>
      <c r="AU6" s="64"/>
      <c r="AV6" s="79"/>
      <c r="AW6" s="65"/>
      <c r="AX6" s="74"/>
      <c r="AY6" s="65"/>
      <c r="AZ6" s="80"/>
      <c r="BA6" s="75"/>
      <c r="BB6" s="65"/>
      <c r="BC6" s="65"/>
      <c r="BD6" s="69"/>
      <c r="BE6" s="65"/>
      <c r="BF6" s="65"/>
      <c r="BG6" s="69"/>
      <c r="BH6" s="65"/>
      <c r="BI6" s="65"/>
      <c r="BJ6" s="69"/>
      <c r="BK6" s="69"/>
      <c r="BL6" s="69"/>
      <c r="BM6" s="65"/>
      <c r="BN6" s="65"/>
      <c r="BO6" s="65"/>
      <c r="BP6" s="65"/>
      <c r="BQ6" s="65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78"/>
      <c r="CE6" s="66"/>
      <c r="CF6" s="69"/>
      <c r="CG6" s="86"/>
      <c r="CH6" s="86"/>
      <c r="CI6" s="50"/>
      <c r="CJ6" s="86"/>
      <c r="CK6" s="86"/>
      <c r="CL6" s="85"/>
      <c r="CM6" s="64"/>
      <c r="CN6" s="65"/>
      <c r="CO6" s="64"/>
      <c r="CP6" s="64"/>
      <c r="CQ6" s="65"/>
      <c r="CR6" s="65"/>
      <c r="CS6" s="66"/>
      <c r="CT6" s="69"/>
      <c r="CU6" s="66"/>
      <c r="CV6" s="66"/>
      <c r="CW6" s="69"/>
      <c r="CX6" s="66"/>
      <c r="CY6" s="66"/>
      <c r="CZ6" s="65"/>
      <c r="DA6" s="66"/>
      <c r="DB6" s="66"/>
      <c r="DC6" s="65"/>
      <c r="DD6" s="66"/>
      <c r="DE6" s="66"/>
      <c r="DF6" s="69"/>
      <c r="DG6" s="69"/>
      <c r="DH6" s="65"/>
      <c r="DI6" s="65"/>
      <c r="DJ6" s="69"/>
      <c r="DK6" s="65"/>
      <c r="DL6" s="65"/>
      <c r="DM6" s="65"/>
      <c r="DN6" s="65"/>
      <c r="DO6" s="65"/>
      <c r="DP6" s="65"/>
      <c r="DQ6" s="65"/>
      <c r="DR6" s="65"/>
      <c r="DS6" s="69"/>
      <c r="DT6" s="65"/>
      <c r="DU6" s="65"/>
      <c r="DV6" s="65"/>
      <c r="DW6" s="65"/>
      <c r="DX6" s="65"/>
      <c r="DY6" s="65"/>
      <c r="DZ6" s="71"/>
      <c r="EA6" s="71"/>
      <c r="EB6" s="76"/>
      <c r="ED6" s="16"/>
      <c r="EE6" s="20"/>
    </row>
    <row r="7" spans="1:135" s="8" customFormat="1" ht="43.5" customHeight="1">
      <c r="A7" s="84">
        <v>4</v>
      </c>
      <c r="B7" s="126"/>
      <c r="C7" s="64" t="s">
        <v>65</v>
      </c>
      <c r="D7" s="63"/>
      <c r="E7" s="77">
        <f>H7+L7+O7+R7+U7+X7+AC7+AF7+AI7+AL7+AO7+AT7+AW7+AZ7+BC7+BF7+BI7+BN7+BQ7+BT7+BW7+BZ7+CE7+CH7+CM7+CP7+CS7+CV7+CY7+DB7+DE7+DI7+DL7+DO7+DR7+DU7+DX7+EA7</f>
        <v>2922.268</v>
      </c>
      <c r="F7" s="64"/>
      <c r="G7" s="64"/>
      <c r="H7" s="64"/>
      <c r="I7" s="64">
        <v>0</v>
      </c>
      <c r="J7" s="65"/>
      <c r="K7" s="65"/>
      <c r="L7" s="64"/>
      <c r="M7" s="63">
        <f t="shared" si="9"/>
        <v>0</v>
      </c>
      <c r="N7" s="66"/>
      <c r="O7" s="67"/>
      <c r="P7" s="68">
        <f t="shared" si="0"/>
        <v>0</v>
      </c>
      <c r="Q7" s="66">
        <v>3825.6</v>
      </c>
      <c r="R7" s="65">
        <f t="shared" si="10"/>
        <v>2410.128</v>
      </c>
      <c r="S7" s="69">
        <f t="shared" si="1"/>
        <v>82.474571120787</v>
      </c>
      <c r="T7" s="65"/>
      <c r="U7" s="65"/>
      <c r="V7" s="69">
        <f t="shared" si="11"/>
        <v>0</v>
      </c>
      <c r="W7" s="65"/>
      <c r="X7" s="65"/>
      <c r="Y7" s="69">
        <f t="shared" si="12"/>
        <v>0</v>
      </c>
      <c r="Z7" s="69">
        <f t="shared" si="13"/>
        <v>2410.128</v>
      </c>
      <c r="AA7" s="70">
        <f t="shared" si="14"/>
        <v>82.474571120787</v>
      </c>
      <c r="AB7" s="71"/>
      <c r="AC7" s="71"/>
      <c r="AD7" s="71"/>
      <c r="AE7" s="71"/>
      <c r="AF7" s="71"/>
      <c r="AG7" s="71"/>
      <c r="AH7" s="71"/>
      <c r="AI7" s="71"/>
      <c r="AJ7" s="72">
        <f t="shared" si="15"/>
        <v>0</v>
      </c>
      <c r="AK7" s="65">
        <v>2</v>
      </c>
      <c r="AL7" s="65"/>
      <c r="AM7" s="69">
        <f t="shared" si="16"/>
        <v>0</v>
      </c>
      <c r="AN7" s="65">
        <v>256</v>
      </c>
      <c r="AO7" s="67">
        <v>512.14</v>
      </c>
      <c r="AP7" s="69">
        <f t="shared" si="2"/>
        <v>17.525428879212996</v>
      </c>
      <c r="AQ7" s="69">
        <f t="shared" si="18"/>
        <v>512.14</v>
      </c>
      <c r="AR7" s="69">
        <f t="shared" si="3"/>
        <v>17.525428879212996</v>
      </c>
      <c r="AS7" s="64"/>
      <c r="AT7" s="64"/>
      <c r="AU7" s="64"/>
      <c r="AV7" s="79"/>
      <c r="AW7" s="65"/>
      <c r="AX7" s="74">
        <f t="shared" si="4"/>
        <v>0</v>
      </c>
      <c r="AY7" s="65"/>
      <c r="AZ7" s="80"/>
      <c r="BA7" s="75">
        <f t="shared" si="19"/>
        <v>0</v>
      </c>
      <c r="BB7" s="65"/>
      <c r="BC7" s="65"/>
      <c r="BD7" s="69">
        <f t="shared" si="5"/>
        <v>0</v>
      </c>
      <c r="BE7" s="65"/>
      <c r="BF7" s="65"/>
      <c r="BG7" s="69">
        <f t="shared" si="6"/>
        <v>0</v>
      </c>
      <c r="BH7" s="65"/>
      <c r="BI7" s="65"/>
      <c r="BJ7" s="69">
        <f t="shared" si="7"/>
        <v>0</v>
      </c>
      <c r="BK7" s="69">
        <f t="shared" si="20"/>
        <v>0</v>
      </c>
      <c r="BL7" s="69">
        <f t="shared" si="8"/>
        <v>0</v>
      </c>
      <c r="BM7" s="65"/>
      <c r="BN7" s="65"/>
      <c r="BO7" s="65"/>
      <c r="BP7" s="65"/>
      <c r="BQ7" s="65"/>
      <c r="BR7" s="69">
        <f t="shared" si="21"/>
        <v>0</v>
      </c>
      <c r="BS7" s="69"/>
      <c r="BT7" s="69"/>
      <c r="BU7" s="69">
        <f t="shared" si="22"/>
        <v>0</v>
      </c>
      <c r="BV7" s="69"/>
      <c r="BW7" s="69"/>
      <c r="BX7" s="69">
        <f t="shared" si="23"/>
        <v>0</v>
      </c>
      <c r="BY7" s="69"/>
      <c r="BZ7" s="69"/>
      <c r="CA7" s="69">
        <f t="shared" si="24"/>
        <v>0</v>
      </c>
      <c r="CB7" s="69">
        <f t="shared" si="25"/>
        <v>0</v>
      </c>
      <c r="CC7" s="69">
        <f t="shared" si="26"/>
        <v>0</v>
      </c>
      <c r="CD7" s="78"/>
      <c r="CE7" s="66"/>
      <c r="CF7" s="69"/>
      <c r="CG7" s="86"/>
      <c r="CH7" s="86"/>
      <c r="CI7" s="50"/>
      <c r="CJ7" s="86"/>
      <c r="CK7" s="86"/>
      <c r="CL7" s="85"/>
      <c r="CM7" s="64"/>
      <c r="CN7" s="65"/>
      <c r="CO7" s="64"/>
      <c r="CP7" s="64"/>
      <c r="CQ7" s="65"/>
      <c r="CR7" s="65"/>
      <c r="CS7" s="66"/>
      <c r="CT7" s="69"/>
      <c r="CU7" s="66"/>
      <c r="CV7" s="66"/>
      <c r="CW7" s="69"/>
      <c r="CX7" s="66"/>
      <c r="CY7" s="66"/>
      <c r="CZ7" s="65"/>
      <c r="DA7" s="66"/>
      <c r="DB7" s="66"/>
      <c r="DC7" s="65"/>
      <c r="DD7" s="66"/>
      <c r="DE7" s="66"/>
      <c r="DF7" s="69"/>
      <c r="DG7" s="69"/>
      <c r="DH7" s="65"/>
      <c r="DI7" s="65"/>
      <c r="DJ7" s="69"/>
      <c r="DK7" s="65"/>
      <c r="DL7" s="65"/>
      <c r="DM7" s="65"/>
      <c r="DN7" s="65"/>
      <c r="DO7" s="65"/>
      <c r="DP7" s="65"/>
      <c r="DQ7" s="65"/>
      <c r="DR7" s="65"/>
      <c r="DS7" s="69"/>
      <c r="DT7" s="65"/>
      <c r="DU7" s="65"/>
      <c r="DV7" s="65"/>
      <c r="DW7" s="65"/>
      <c r="DX7" s="65"/>
      <c r="DY7" s="65"/>
      <c r="DZ7" s="71"/>
      <c r="EA7" s="71"/>
      <c r="EB7" s="76">
        <f>EA7/E7*100</f>
        <v>0</v>
      </c>
      <c r="ED7" s="16"/>
      <c r="EE7" s="20"/>
    </row>
    <row r="8" spans="1:135" s="9" customFormat="1" ht="43.5" customHeight="1">
      <c r="A8" s="84">
        <v>5</v>
      </c>
      <c r="B8" s="126"/>
      <c r="C8" s="64" t="s">
        <v>69</v>
      </c>
      <c r="D8" s="81"/>
      <c r="E8" s="77">
        <f>H8+L8+O8+R8+U8+X8+AC8+AF8+AI8+AL8+AO8+AT8+AW8+AZ8+BC8+BF8+BI8+BN8+BQ8+BT8+BW8+BZ8+CE8+CH8+CM8+CP8+CS8+CV8+CY8+DB8+DE8+DI8+DL8+DO8+DR8+DU8+DX8+EA8</f>
        <v>4771.3</v>
      </c>
      <c r="F8" s="64"/>
      <c r="G8" s="64"/>
      <c r="H8" s="64"/>
      <c r="I8" s="64">
        <v>0</v>
      </c>
      <c r="J8" s="65"/>
      <c r="K8" s="65"/>
      <c r="L8" s="64"/>
      <c r="M8" s="63">
        <f t="shared" si="9"/>
        <v>0</v>
      </c>
      <c r="N8" s="64"/>
      <c r="O8" s="82"/>
      <c r="P8" s="68">
        <f t="shared" si="0"/>
        <v>0</v>
      </c>
      <c r="Q8" s="65">
        <v>420</v>
      </c>
      <c r="R8" s="65">
        <f t="shared" si="10"/>
        <v>264.6</v>
      </c>
      <c r="S8" s="69">
        <f t="shared" si="1"/>
        <v>5.54565841594534</v>
      </c>
      <c r="T8" s="65">
        <v>58.5</v>
      </c>
      <c r="U8" s="65">
        <v>70.2</v>
      </c>
      <c r="V8" s="69">
        <f t="shared" si="11"/>
        <v>1.4712971307610085</v>
      </c>
      <c r="W8" s="65"/>
      <c r="X8" s="65"/>
      <c r="Y8" s="69">
        <f t="shared" si="12"/>
        <v>0</v>
      </c>
      <c r="Z8" s="69">
        <f t="shared" si="13"/>
        <v>334.8</v>
      </c>
      <c r="AA8" s="70">
        <f t="shared" si="14"/>
        <v>7.016955546706348</v>
      </c>
      <c r="AB8" s="71"/>
      <c r="AC8" s="71"/>
      <c r="AD8" s="71"/>
      <c r="AE8" s="71"/>
      <c r="AF8" s="71"/>
      <c r="AG8" s="71"/>
      <c r="AH8" s="71">
        <v>632</v>
      </c>
      <c r="AI8" s="71">
        <v>1896</v>
      </c>
      <c r="AJ8" s="72">
        <f t="shared" si="15"/>
        <v>39.73759771969903</v>
      </c>
      <c r="AK8" s="65"/>
      <c r="AL8" s="65"/>
      <c r="AM8" s="69">
        <f t="shared" si="16"/>
        <v>0</v>
      </c>
      <c r="AN8" s="65"/>
      <c r="AO8" s="67"/>
      <c r="AP8" s="69">
        <f t="shared" si="2"/>
        <v>0</v>
      </c>
      <c r="AQ8" s="69">
        <f t="shared" si="18"/>
        <v>1896</v>
      </c>
      <c r="AR8" s="69">
        <f t="shared" si="3"/>
        <v>39.73759771969903</v>
      </c>
      <c r="AS8" s="64"/>
      <c r="AT8" s="64"/>
      <c r="AU8" s="64"/>
      <c r="AV8" s="79">
        <v>5</v>
      </c>
      <c r="AW8" s="65">
        <v>302.5</v>
      </c>
      <c r="AX8" s="74">
        <f t="shared" si="4"/>
        <v>6.339991197367594</v>
      </c>
      <c r="AY8" s="65">
        <v>1</v>
      </c>
      <c r="AZ8" s="80">
        <f>309+110+250+1350</f>
        <v>2019</v>
      </c>
      <c r="BA8" s="75">
        <f t="shared" si="19"/>
        <v>42.31551149581875</v>
      </c>
      <c r="BB8" s="65"/>
      <c r="BC8" s="65"/>
      <c r="BD8" s="69">
        <f t="shared" si="5"/>
        <v>0</v>
      </c>
      <c r="BE8" s="65">
        <v>7</v>
      </c>
      <c r="BF8" s="65">
        <v>42</v>
      </c>
      <c r="BG8" s="69">
        <f t="shared" si="6"/>
        <v>0.8802632406262443</v>
      </c>
      <c r="BH8" s="65">
        <v>7</v>
      </c>
      <c r="BI8" s="65">
        <v>175</v>
      </c>
      <c r="BJ8" s="69">
        <f t="shared" si="7"/>
        <v>3.667763502609352</v>
      </c>
      <c r="BK8" s="69">
        <f t="shared" si="20"/>
        <v>2538.5</v>
      </c>
      <c r="BL8" s="69">
        <f t="shared" si="8"/>
        <v>53.20352943642194</v>
      </c>
      <c r="BM8" s="65"/>
      <c r="BN8" s="65"/>
      <c r="BO8" s="65"/>
      <c r="BP8" s="65"/>
      <c r="BQ8" s="65"/>
      <c r="BR8" s="69">
        <f t="shared" si="21"/>
        <v>0</v>
      </c>
      <c r="BS8" s="69"/>
      <c r="BT8" s="69"/>
      <c r="BU8" s="69">
        <f t="shared" si="22"/>
        <v>0</v>
      </c>
      <c r="BV8" s="69"/>
      <c r="BW8" s="69"/>
      <c r="BX8" s="69">
        <f t="shared" si="23"/>
        <v>0</v>
      </c>
      <c r="BY8" s="69"/>
      <c r="BZ8" s="69"/>
      <c r="CA8" s="69">
        <f t="shared" si="24"/>
        <v>0</v>
      </c>
      <c r="CB8" s="69">
        <f t="shared" si="25"/>
        <v>0</v>
      </c>
      <c r="CC8" s="69">
        <f t="shared" si="26"/>
        <v>0</v>
      </c>
      <c r="CD8" s="78"/>
      <c r="CE8" s="66"/>
      <c r="CF8" s="69">
        <f t="shared" si="27"/>
        <v>0</v>
      </c>
      <c r="CG8" s="65"/>
      <c r="CH8" s="65"/>
      <c r="CI8" s="69">
        <f t="shared" si="28"/>
        <v>0</v>
      </c>
      <c r="CJ8" s="65"/>
      <c r="CK8" s="65"/>
      <c r="CL8" s="64"/>
      <c r="CM8" s="64"/>
      <c r="CN8" s="65"/>
      <c r="CO8" s="64"/>
      <c r="CP8" s="64"/>
      <c r="CQ8" s="65"/>
      <c r="CR8" s="65"/>
      <c r="CS8" s="66"/>
      <c r="CT8" s="69">
        <f>CS8/E8*100</f>
        <v>0</v>
      </c>
      <c r="CU8" s="66"/>
      <c r="CV8" s="66"/>
      <c r="CW8" s="69">
        <f>CV8/E8*100</f>
        <v>0</v>
      </c>
      <c r="CX8" s="66"/>
      <c r="CY8" s="66"/>
      <c r="CZ8" s="65"/>
      <c r="DA8" s="66"/>
      <c r="DB8" s="66"/>
      <c r="DC8" s="65"/>
      <c r="DD8" s="66"/>
      <c r="DE8" s="66"/>
      <c r="DF8" s="69">
        <f>DE8/E8*100</f>
        <v>0</v>
      </c>
      <c r="DG8" s="69"/>
      <c r="DH8" s="65">
        <v>1</v>
      </c>
      <c r="DI8" s="65">
        <v>1</v>
      </c>
      <c r="DJ8" s="69">
        <v>330</v>
      </c>
      <c r="DK8" s="65"/>
      <c r="DL8" s="65"/>
      <c r="DM8" s="65"/>
      <c r="DN8" s="65"/>
      <c r="DO8" s="65"/>
      <c r="DP8" s="65"/>
      <c r="DQ8" s="65">
        <v>1</v>
      </c>
      <c r="DR8" s="65">
        <v>1</v>
      </c>
      <c r="DS8" s="69">
        <v>20</v>
      </c>
      <c r="DT8" s="65">
        <v>0.4</v>
      </c>
      <c r="DU8" s="65"/>
      <c r="DV8" s="65"/>
      <c r="DW8" s="65"/>
      <c r="DX8" s="65"/>
      <c r="DY8" s="65"/>
      <c r="DZ8" s="71"/>
      <c r="EA8" s="71"/>
      <c r="EB8" s="76">
        <f>EA8/E8*100</f>
        <v>0</v>
      </c>
      <c r="ED8" s="13"/>
      <c r="EE8" s="92"/>
    </row>
    <row r="9" spans="1:134" s="8" customFormat="1" ht="43.5" customHeight="1">
      <c r="A9" s="84">
        <v>6</v>
      </c>
      <c r="B9" s="126"/>
      <c r="C9" s="62" t="s">
        <v>72</v>
      </c>
      <c r="D9" s="63"/>
      <c r="E9" s="77">
        <f aca="true" t="shared" si="29" ref="E9">H9+L9+O9+R9+U9+X9+AC9+AF9+AI9+AL9+AO9+AT9+AW9+AZ9+BC9+BF9+BI9+BN9+BQ9+BT9+BW9+BZ9+CE9+CH9+CM9+CP9+CS9+CV9+CY9+DB9+DE9+DH9+DK9+DN9+DQ9+DT9+DW9+DZ9</f>
        <v>1350</v>
      </c>
      <c r="F9" s="64"/>
      <c r="G9" s="64"/>
      <c r="H9" s="64"/>
      <c r="I9" s="64">
        <v>0</v>
      </c>
      <c r="J9" s="65"/>
      <c r="K9" s="65"/>
      <c r="L9" s="64"/>
      <c r="M9" s="63">
        <f t="shared" si="9"/>
        <v>0</v>
      </c>
      <c r="N9" s="66"/>
      <c r="O9" s="67"/>
      <c r="P9" s="68">
        <f t="shared" si="0"/>
        <v>0</v>
      </c>
      <c r="Q9" s="66"/>
      <c r="R9" s="65">
        <f t="shared" si="10"/>
        <v>0</v>
      </c>
      <c r="S9" s="69">
        <f t="shared" si="1"/>
        <v>0</v>
      </c>
      <c r="T9" s="65"/>
      <c r="U9" s="65"/>
      <c r="V9" s="69">
        <f t="shared" si="11"/>
        <v>0</v>
      </c>
      <c r="W9" s="65">
        <v>15</v>
      </c>
      <c r="X9" s="65">
        <v>18</v>
      </c>
      <c r="Y9" s="69">
        <f t="shared" si="12"/>
        <v>1.3333333333333335</v>
      </c>
      <c r="Z9" s="69">
        <f t="shared" si="13"/>
        <v>18</v>
      </c>
      <c r="AA9" s="70">
        <f t="shared" si="14"/>
        <v>1.3333333333333335</v>
      </c>
      <c r="AB9" s="71"/>
      <c r="AC9" s="71"/>
      <c r="AD9" s="71"/>
      <c r="AE9" s="71"/>
      <c r="AF9" s="71"/>
      <c r="AG9" s="71"/>
      <c r="AH9" s="71"/>
      <c r="AI9" s="71"/>
      <c r="AJ9" s="72">
        <f t="shared" si="15"/>
        <v>0</v>
      </c>
      <c r="AK9" s="65"/>
      <c r="AL9" s="65"/>
      <c r="AM9" s="69">
        <f t="shared" si="16"/>
        <v>0</v>
      </c>
      <c r="AN9" s="67">
        <v>151</v>
      </c>
      <c r="AO9" s="67">
        <v>302</v>
      </c>
      <c r="AP9" s="69">
        <f t="shared" si="2"/>
        <v>22.37037037037037</v>
      </c>
      <c r="AQ9" s="69">
        <f t="shared" si="18"/>
        <v>302</v>
      </c>
      <c r="AR9" s="69">
        <f t="shared" si="3"/>
        <v>22.37037037037037</v>
      </c>
      <c r="AS9" s="64"/>
      <c r="AT9" s="64"/>
      <c r="AU9" s="64"/>
      <c r="AV9" s="73">
        <v>4</v>
      </c>
      <c r="AW9" s="67">
        <v>315</v>
      </c>
      <c r="AX9" s="74">
        <f t="shared" si="4"/>
        <v>23.333333333333332</v>
      </c>
      <c r="AY9" s="67">
        <v>1</v>
      </c>
      <c r="AZ9" s="67">
        <v>560</v>
      </c>
      <c r="BA9" s="75">
        <f t="shared" si="19"/>
        <v>41.48148148148148</v>
      </c>
      <c r="BB9" s="65"/>
      <c r="BC9" s="65"/>
      <c r="BD9" s="69">
        <f t="shared" si="5"/>
        <v>0</v>
      </c>
      <c r="BE9" s="73">
        <v>5</v>
      </c>
      <c r="BF9" s="67">
        <v>30</v>
      </c>
      <c r="BG9" s="69">
        <f t="shared" si="6"/>
        <v>2.2222222222222223</v>
      </c>
      <c r="BH9" s="73">
        <v>5</v>
      </c>
      <c r="BI9" s="67">
        <v>125</v>
      </c>
      <c r="BJ9" s="69">
        <f t="shared" si="7"/>
        <v>9.25925925925926</v>
      </c>
      <c r="BK9" s="69">
        <f t="shared" si="20"/>
        <v>1030</v>
      </c>
      <c r="BL9" s="69">
        <f t="shared" si="8"/>
        <v>76.29629629629629</v>
      </c>
      <c r="BM9" s="65"/>
      <c r="BN9" s="65"/>
      <c r="BO9" s="65"/>
      <c r="BP9" s="65"/>
      <c r="BQ9" s="65"/>
      <c r="BR9" s="69">
        <f t="shared" si="21"/>
        <v>0</v>
      </c>
      <c r="BS9" s="69"/>
      <c r="BT9" s="69"/>
      <c r="BU9" s="69">
        <f t="shared" si="22"/>
        <v>0</v>
      </c>
      <c r="BV9" s="69"/>
      <c r="BW9" s="69"/>
      <c r="BX9" s="69">
        <f t="shared" si="23"/>
        <v>0</v>
      </c>
      <c r="BY9" s="69"/>
      <c r="BZ9" s="69"/>
      <c r="CA9" s="69">
        <f t="shared" si="24"/>
        <v>0</v>
      </c>
      <c r="CB9" s="69">
        <f t="shared" si="25"/>
        <v>0</v>
      </c>
      <c r="CC9" s="69">
        <f t="shared" si="26"/>
        <v>0</v>
      </c>
      <c r="CD9" s="67"/>
      <c r="CE9" s="67"/>
      <c r="CF9" s="69">
        <f t="shared" si="27"/>
        <v>0</v>
      </c>
      <c r="CG9" s="86"/>
      <c r="CH9" s="86"/>
      <c r="CI9" s="50">
        <f t="shared" si="28"/>
        <v>0</v>
      </c>
      <c r="CJ9" s="86"/>
      <c r="CK9" s="86"/>
      <c r="CL9" s="85"/>
      <c r="CM9" s="64"/>
      <c r="CN9" s="65"/>
      <c r="CO9" s="64"/>
      <c r="CP9" s="64"/>
      <c r="CQ9" s="65"/>
      <c r="CR9" s="65"/>
      <c r="CS9" s="66"/>
      <c r="CT9" s="69">
        <f>CS9/E9*100</f>
        <v>0</v>
      </c>
      <c r="CU9" s="66"/>
      <c r="CV9" s="66"/>
      <c r="CW9" s="69">
        <f>CV9/E9*100</f>
        <v>0</v>
      </c>
      <c r="CX9" s="66"/>
      <c r="CY9" s="66"/>
      <c r="CZ9" s="65"/>
      <c r="DA9" s="66"/>
      <c r="DB9" s="66"/>
      <c r="DC9" s="65"/>
      <c r="DD9" s="66"/>
      <c r="DE9" s="66"/>
      <c r="DF9" s="69">
        <f>DE9/E9*100</f>
        <v>0</v>
      </c>
      <c r="DG9" s="65"/>
      <c r="DH9" s="65"/>
      <c r="DI9" s="69">
        <f>DH9/E9*100</f>
        <v>0</v>
      </c>
      <c r="DJ9" s="65"/>
      <c r="DK9" s="65"/>
      <c r="DL9" s="65"/>
      <c r="DM9" s="65"/>
      <c r="DN9" s="65"/>
      <c r="DO9" s="65"/>
      <c r="DP9" s="65"/>
      <c r="DQ9" s="65"/>
      <c r="DR9" s="69">
        <f>DQ9/E9*100</f>
        <v>0</v>
      </c>
      <c r="DS9" s="65"/>
      <c r="DT9" s="65"/>
      <c r="DU9" s="65"/>
      <c r="DV9" s="65"/>
      <c r="DW9" s="65"/>
      <c r="DX9" s="65"/>
      <c r="DY9" s="71"/>
      <c r="DZ9" s="71"/>
      <c r="EA9" s="76">
        <f aca="true" t="shared" si="30" ref="EA9">DZ9/E9*100</f>
        <v>0</v>
      </c>
      <c r="EC9" s="16"/>
      <c r="ED9" s="20"/>
    </row>
    <row r="10" spans="1:135" s="24" customFormat="1" ht="43.5" customHeight="1">
      <c r="A10" s="84">
        <v>7</v>
      </c>
      <c r="B10" s="126"/>
      <c r="C10" s="64" t="s">
        <v>68</v>
      </c>
      <c r="D10" s="63"/>
      <c r="E10" s="77">
        <f>H10+L10+O10+R10+U10+X10+AC10+AF10+AI10+AL10+AO10+AT10+AW10+AZ10+BC10+BF10+BI10+BN10+BQ10+BT10+BW10+BZ10+CE10+CH10+CM10+CP10+CS10+CV10+CY10+DB10+DE10+DI10+DL10+DO10+DR10+DU10+DX10+EA10</f>
        <v>903.3000000000001</v>
      </c>
      <c r="F10" s="64"/>
      <c r="G10" s="64"/>
      <c r="H10" s="64"/>
      <c r="I10" s="83">
        <v>0</v>
      </c>
      <c r="J10" s="65"/>
      <c r="K10" s="65"/>
      <c r="L10" s="64"/>
      <c r="M10" s="63">
        <f t="shared" si="9"/>
        <v>0</v>
      </c>
      <c r="N10" s="64"/>
      <c r="O10" s="67"/>
      <c r="P10" s="68">
        <f t="shared" si="0"/>
        <v>0</v>
      </c>
      <c r="Q10" s="65">
        <v>420</v>
      </c>
      <c r="R10" s="65">
        <f t="shared" si="10"/>
        <v>264.6</v>
      </c>
      <c r="S10" s="69">
        <f t="shared" si="1"/>
        <v>29.292593822650282</v>
      </c>
      <c r="T10" s="65"/>
      <c r="U10" s="65"/>
      <c r="V10" s="69">
        <f t="shared" si="11"/>
        <v>0</v>
      </c>
      <c r="W10" s="65"/>
      <c r="X10" s="65"/>
      <c r="Y10" s="69">
        <f t="shared" si="12"/>
        <v>0</v>
      </c>
      <c r="Z10" s="69">
        <f t="shared" si="13"/>
        <v>264.6</v>
      </c>
      <c r="AA10" s="70">
        <f t="shared" si="14"/>
        <v>29.292593822650282</v>
      </c>
      <c r="AB10" s="71"/>
      <c r="AC10" s="71"/>
      <c r="AD10" s="71"/>
      <c r="AE10" s="71"/>
      <c r="AF10" s="71"/>
      <c r="AG10" s="71"/>
      <c r="AH10" s="71"/>
      <c r="AI10" s="71"/>
      <c r="AJ10" s="72">
        <f t="shared" si="15"/>
        <v>0</v>
      </c>
      <c r="AK10" s="65"/>
      <c r="AL10" s="65"/>
      <c r="AM10" s="69">
        <f t="shared" si="16"/>
        <v>0</v>
      </c>
      <c r="AN10" s="65">
        <v>258.5</v>
      </c>
      <c r="AO10" s="67">
        <f t="shared" si="17"/>
        <v>568.7</v>
      </c>
      <c r="AP10" s="69">
        <f t="shared" si="2"/>
        <v>62.95804273220414</v>
      </c>
      <c r="AQ10" s="69">
        <f t="shared" si="18"/>
        <v>568.7</v>
      </c>
      <c r="AR10" s="69">
        <f t="shared" si="3"/>
        <v>62.95804273220414</v>
      </c>
      <c r="AS10" s="64"/>
      <c r="AT10" s="64"/>
      <c r="AU10" s="64"/>
      <c r="AV10" s="79"/>
      <c r="AW10" s="65"/>
      <c r="AX10" s="74"/>
      <c r="AY10" s="65"/>
      <c r="AZ10" s="80"/>
      <c r="BA10" s="75"/>
      <c r="BB10" s="65"/>
      <c r="BC10" s="65"/>
      <c r="BD10" s="69">
        <f t="shared" si="5"/>
        <v>0</v>
      </c>
      <c r="BE10" s="65"/>
      <c r="BF10" s="65"/>
      <c r="BG10" s="69"/>
      <c r="BH10" s="65"/>
      <c r="BI10" s="65"/>
      <c r="BJ10" s="69"/>
      <c r="BK10" s="69"/>
      <c r="BL10" s="69"/>
      <c r="BM10" s="65"/>
      <c r="BN10" s="65"/>
      <c r="BO10" s="65"/>
      <c r="BP10" s="65"/>
      <c r="BQ10" s="65"/>
      <c r="BR10" s="69">
        <f t="shared" si="21"/>
        <v>0</v>
      </c>
      <c r="BS10" s="69"/>
      <c r="BT10" s="69"/>
      <c r="BU10" s="69">
        <f t="shared" si="22"/>
        <v>0</v>
      </c>
      <c r="BV10" s="69"/>
      <c r="BW10" s="69"/>
      <c r="BX10" s="69">
        <f t="shared" si="23"/>
        <v>0</v>
      </c>
      <c r="BY10" s="69"/>
      <c r="BZ10" s="69"/>
      <c r="CA10" s="69">
        <f t="shared" si="24"/>
        <v>0</v>
      </c>
      <c r="CB10" s="69">
        <f t="shared" si="25"/>
        <v>0</v>
      </c>
      <c r="CC10" s="69">
        <f t="shared" si="26"/>
        <v>0</v>
      </c>
      <c r="CD10" s="78"/>
      <c r="CE10" s="66"/>
      <c r="CF10" s="69">
        <f t="shared" si="27"/>
        <v>0</v>
      </c>
      <c r="CG10" s="86"/>
      <c r="CH10" s="86"/>
      <c r="CI10" s="50">
        <f t="shared" si="28"/>
        <v>0</v>
      </c>
      <c r="CJ10" s="86"/>
      <c r="CK10" s="86"/>
      <c r="CL10" s="85"/>
      <c r="CM10" s="64"/>
      <c r="CN10" s="65"/>
      <c r="CO10" s="64"/>
      <c r="CP10" s="64"/>
      <c r="CQ10" s="65"/>
      <c r="CR10" s="65"/>
      <c r="CS10" s="66">
        <v>70</v>
      </c>
      <c r="CT10" s="69">
        <f>CS10*2</f>
        <v>140</v>
      </c>
      <c r="CU10" s="66"/>
      <c r="CV10" s="66"/>
      <c r="CW10" s="69">
        <f>CV10/E10*100</f>
        <v>0</v>
      </c>
      <c r="CX10" s="66"/>
      <c r="CY10" s="66"/>
      <c r="CZ10" s="65"/>
      <c r="DA10" s="66"/>
      <c r="DB10" s="66"/>
      <c r="DC10" s="65"/>
      <c r="DD10" s="66"/>
      <c r="DE10" s="66"/>
      <c r="DF10" s="69">
        <f>DE10/E10*100</f>
        <v>0</v>
      </c>
      <c r="DG10" s="69"/>
      <c r="DH10" s="65"/>
      <c r="DI10" s="65"/>
      <c r="DJ10" s="69">
        <f>DI10/E10*100</f>
        <v>0</v>
      </c>
      <c r="DK10" s="65"/>
      <c r="DL10" s="65"/>
      <c r="DM10" s="65"/>
      <c r="DN10" s="65"/>
      <c r="DO10" s="65"/>
      <c r="DP10" s="65"/>
      <c r="DQ10" s="65"/>
      <c r="DR10" s="65"/>
      <c r="DS10" s="69">
        <f>DR10/E10*100</f>
        <v>0</v>
      </c>
      <c r="DT10" s="65"/>
      <c r="DU10" s="65"/>
      <c r="DV10" s="65"/>
      <c r="DW10" s="65"/>
      <c r="DX10" s="65"/>
      <c r="DY10" s="65"/>
      <c r="DZ10" s="71"/>
      <c r="EA10" s="71"/>
      <c r="EB10" s="76">
        <f>EA10/E10*100</f>
        <v>0</v>
      </c>
      <c r="ED10" s="25"/>
      <c r="EE10" s="26"/>
    </row>
    <row r="11" spans="1:136" s="10" customFormat="1" ht="15">
      <c r="A11" s="125" t="s">
        <v>58</v>
      </c>
      <c r="B11" s="125"/>
      <c r="C11" s="125"/>
      <c r="D11" s="89"/>
      <c r="E11" s="22">
        <f>SUM(E4:E10)</f>
        <v>16808.178</v>
      </c>
      <c r="F11" s="22" t="e">
        <f>SUM(#REF!)</f>
        <v>#REF!</v>
      </c>
      <c r="G11" s="22" t="e">
        <f>SUM(#REF!)</f>
        <v>#REF!</v>
      </c>
      <c r="H11" s="22" t="e">
        <f>SUM(#REF!)</f>
        <v>#REF!</v>
      </c>
      <c r="I11" s="22" t="e">
        <f>SUM(#REF!)</f>
        <v>#REF!</v>
      </c>
      <c r="J11" s="22" t="e">
        <f>SUM(#REF!)</f>
        <v>#REF!</v>
      </c>
      <c r="K11" s="22" t="e">
        <f>SUM(#REF!)</f>
        <v>#REF!</v>
      </c>
      <c r="L11" s="22" t="e">
        <f>SUM(#REF!)</f>
        <v>#REF!</v>
      </c>
      <c r="M11" s="23" t="e">
        <f>L11/174423.04</f>
        <v>#REF!</v>
      </c>
      <c r="N11" s="22">
        <f>SUM(N4:N10)</f>
        <v>50</v>
      </c>
      <c r="O11" s="22">
        <f>SUM(O4:O10)</f>
        <v>27.500000000000004</v>
      </c>
      <c r="P11" s="23">
        <f>O11/174423.04</f>
        <v>0.00015766265741039718</v>
      </c>
      <c r="Q11" s="22">
        <f>SUM(Q4:Q10)</f>
        <v>12752.6</v>
      </c>
      <c r="R11" s="22">
        <f>SUM(R4:R10)</f>
        <v>8034.138000000001</v>
      </c>
      <c r="S11" s="23">
        <f>R11/61543.99</f>
        <v>0.13054301484190417</v>
      </c>
      <c r="T11" s="22">
        <f>SUM(T4:T10)</f>
        <v>58.5</v>
      </c>
      <c r="U11" s="22">
        <f>SUM(U4:U10)</f>
        <v>70.2</v>
      </c>
      <c r="V11" s="23">
        <f>U11/174423.04</f>
        <v>0.00040246976546217745</v>
      </c>
      <c r="W11" s="22">
        <f>SUM(W4:W10)</f>
        <v>15</v>
      </c>
      <c r="X11" s="22">
        <f>SUM(X4:X10)</f>
        <v>18</v>
      </c>
      <c r="Y11" s="23">
        <f>X11/174423.04</f>
        <v>0.00010319737575953268</v>
      </c>
      <c r="Z11" s="22">
        <f>SUM(Z4:Z10)</f>
        <v>8149.838000000001</v>
      </c>
      <c r="AA11" s="23">
        <f>Z11/E11</f>
        <v>0.4848733753295569</v>
      </c>
      <c r="AB11" s="22" t="e">
        <f>SUM(#REF!)</f>
        <v>#REF!</v>
      </c>
      <c r="AC11" s="22" t="e">
        <f>SUM(#REF!)</f>
        <v>#REF!</v>
      </c>
      <c r="AD11" s="22" t="e">
        <f>SUM(#REF!)</f>
        <v>#REF!</v>
      </c>
      <c r="AE11" s="22" t="e">
        <f>SUM(#REF!)</f>
        <v>#REF!</v>
      </c>
      <c r="AF11" s="22" t="e">
        <f>SUM(#REF!)</f>
        <v>#REF!</v>
      </c>
      <c r="AG11" s="22" t="e">
        <f>SUM(#REF!)</f>
        <v>#REF!</v>
      </c>
      <c r="AH11" s="22">
        <f>SUM(AH4:AH10)</f>
        <v>632</v>
      </c>
      <c r="AI11" s="22">
        <f>SUM(AI4:AI10)</f>
        <v>1896</v>
      </c>
      <c r="AJ11" s="23">
        <f>AI11/174423.04</f>
        <v>0.01087012358000411</v>
      </c>
      <c r="AK11" s="22">
        <f>SUM(AK4:AK10)</f>
        <v>2</v>
      </c>
      <c r="AL11" s="22">
        <f>SUM(AL4:AL10)</f>
        <v>0</v>
      </c>
      <c r="AM11" s="23">
        <f>AL11/174423.04</f>
        <v>0</v>
      </c>
      <c r="AN11" s="22">
        <f>SUM(AN4:AN10)</f>
        <v>1455.5</v>
      </c>
      <c r="AO11" s="22">
        <f>SUM(AO4:AO10)</f>
        <v>3120.84</v>
      </c>
      <c r="AP11" s="23">
        <f>AO11/174423.04</f>
        <v>0.017892361009187778</v>
      </c>
      <c r="AQ11" s="22">
        <f>SUM(AQ4:AQ10)</f>
        <v>3278.84</v>
      </c>
      <c r="AR11" s="23">
        <f>AQ11/174423.04</f>
        <v>0.018798204640854785</v>
      </c>
      <c r="AS11" s="22" t="e">
        <f>SUM(#REF!)</f>
        <v>#REF!</v>
      </c>
      <c r="AT11" s="22" t="e">
        <f>SUM(#REF!)</f>
        <v>#REF!</v>
      </c>
      <c r="AU11" s="22" t="e">
        <f>SUM(#REF!)</f>
        <v>#REF!</v>
      </c>
      <c r="AV11" s="22">
        <f>SUM(AV4:AV10)</f>
        <v>9</v>
      </c>
      <c r="AW11" s="22">
        <f>SUM(AW4:AW10)</f>
        <v>617.5</v>
      </c>
      <c r="AX11" s="23">
        <f>AW11/174423.04</f>
        <v>0.0035402433073061907</v>
      </c>
      <c r="AY11" s="22">
        <f>SUM(AY4:AY10)</f>
        <v>2</v>
      </c>
      <c r="AZ11" s="22">
        <f>SUM(AZ4:AZ10)</f>
        <v>2579</v>
      </c>
      <c r="BA11" s="23">
        <f>AZ11/174423.04</f>
        <v>0.014785890671324155</v>
      </c>
      <c r="BB11" s="22">
        <f>SUM(BB4:BB10)</f>
        <v>0</v>
      </c>
      <c r="BC11" s="22">
        <f>SUM(BC4:BC10)</f>
        <v>0</v>
      </c>
      <c r="BD11" s="23">
        <f>BC11/174423.04</f>
        <v>0</v>
      </c>
      <c r="BE11" s="22">
        <f>SUM(BE4:BE10)</f>
        <v>12</v>
      </c>
      <c r="BF11" s="22">
        <f>SUM(BF4:BF10)</f>
        <v>72</v>
      </c>
      <c r="BG11" s="23">
        <f>BF11/174423.04</f>
        <v>0.00041278950303813073</v>
      </c>
      <c r="BH11" s="22">
        <f>SUM(BH4:BH10)</f>
        <v>12</v>
      </c>
      <c r="BI11" s="22">
        <f>SUM(BI4:BI10)</f>
        <v>300</v>
      </c>
      <c r="BJ11" s="23">
        <f>BI11/174423.04</f>
        <v>0.001719956262658878</v>
      </c>
      <c r="BK11" s="22">
        <f>SUM(BK4:BK10)</f>
        <v>3568.5</v>
      </c>
      <c r="BL11" s="23">
        <f>BK11/174423.04</f>
        <v>0.020458879744327352</v>
      </c>
      <c r="BM11" s="22" t="e">
        <f>SUM(#REF!)</f>
        <v>#REF!</v>
      </c>
      <c r="BN11" s="22" t="e">
        <f>SUM(#REF!)</f>
        <v>#REF!</v>
      </c>
      <c r="BO11" s="22" t="e">
        <f>SUM(#REF!)</f>
        <v>#REF!</v>
      </c>
      <c r="BP11" s="22" t="e">
        <f>SUM(#REF!)</f>
        <v>#REF!</v>
      </c>
      <c r="BQ11" s="22" t="e">
        <f>SUM(#REF!)</f>
        <v>#REF!</v>
      </c>
      <c r="BR11" s="23" t="e">
        <f>BQ11/174423.04</f>
        <v>#REF!</v>
      </c>
      <c r="BS11" s="22" t="e">
        <f>SUM(#REF!)</f>
        <v>#REF!</v>
      </c>
      <c r="BT11" s="22" t="e">
        <f>SUM(#REF!)</f>
        <v>#REF!</v>
      </c>
      <c r="BU11" s="22" t="e">
        <f>SUM(#REF!)</f>
        <v>#REF!</v>
      </c>
      <c r="BV11" s="22" t="e">
        <f>SUM(#REF!)</f>
        <v>#REF!</v>
      </c>
      <c r="BW11" s="22" t="e">
        <f>SUM(#REF!)</f>
        <v>#REF!</v>
      </c>
      <c r="BX11" s="22" t="e">
        <f>SUM(#REF!)</f>
        <v>#REF!</v>
      </c>
      <c r="BY11" s="22" t="e">
        <f>SUM(#REF!)</f>
        <v>#REF!</v>
      </c>
      <c r="BZ11" s="22" t="e">
        <f>SUM(#REF!)</f>
        <v>#REF!</v>
      </c>
      <c r="CA11" s="22" t="e">
        <f>SUM(#REF!)</f>
        <v>#REF!</v>
      </c>
      <c r="CB11" s="22" t="e">
        <f>SUM(#REF!)</f>
        <v>#REF!</v>
      </c>
      <c r="CC11" s="23" t="e">
        <f>CB11/174423.04</f>
        <v>#REF!</v>
      </c>
      <c r="CD11" s="22" t="e">
        <f>SUM(#REF!)</f>
        <v>#REF!</v>
      </c>
      <c r="CE11" s="22" t="e">
        <f>SUM(#REF!)</f>
        <v>#REF!</v>
      </c>
      <c r="CF11" s="23" t="e">
        <f>CE11/174423.04</f>
        <v>#REF!</v>
      </c>
      <c r="CG11" s="22">
        <f>SUM(CG4:CG10)</f>
        <v>0</v>
      </c>
      <c r="CH11" s="22">
        <f>SUM(CH4:CH10)</f>
        <v>0</v>
      </c>
      <c r="CI11" s="23">
        <f>CH11/174423.04</f>
        <v>0</v>
      </c>
      <c r="CJ11" s="22">
        <f>SUM(CJ4:CJ10)</f>
        <v>0</v>
      </c>
      <c r="CK11" s="22">
        <f>SUM(CK4:CK10)</f>
        <v>0</v>
      </c>
      <c r="CL11" s="23">
        <f>CK11/174423.04</f>
        <v>0</v>
      </c>
      <c r="CM11" s="22" t="e">
        <f>SUM(#REF!)</f>
        <v>#REF!</v>
      </c>
      <c r="CN11" s="22" t="e">
        <f>SUM(#REF!)</f>
        <v>#REF!</v>
      </c>
      <c r="CO11" s="22" t="e">
        <f>SUM(#REF!)</f>
        <v>#REF!</v>
      </c>
      <c r="CP11" s="22" t="e">
        <f>SUM(#REF!)</f>
        <v>#REF!</v>
      </c>
      <c r="CQ11" s="22" t="e">
        <f>SUM(#REF!)</f>
        <v>#REF!</v>
      </c>
      <c r="CR11" s="22">
        <f>SUM(CR4:CR10)</f>
        <v>0</v>
      </c>
      <c r="CS11" s="22">
        <f>SUM(CS4:CS10)</f>
        <v>70</v>
      </c>
      <c r="CT11" s="22">
        <f>SUM(CT4:CT10)</f>
        <v>140</v>
      </c>
      <c r="CU11" s="23">
        <v>0.87</v>
      </c>
      <c r="CV11" s="22">
        <f>SUM(CV4:CV10)</f>
        <v>0</v>
      </c>
      <c r="CW11" s="22">
        <f>SUM(CW4:CW10)</f>
        <v>0</v>
      </c>
      <c r="CX11" s="23">
        <f>CW11/174423.04</f>
        <v>0</v>
      </c>
      <c r="CY11" s="22" t="e">
        <f>SUM(#REF!)</f>
        <v>#REF!</v>
      </c>
      <c r="CZ11" s="22" t="e">
        <f>SUM(#REF!)</f>
        <v>#REF!</v>
      </c>
      <c r="DA11" s="22" t="e">
        <f>SUM(#REF!)</f>
        <v>#REF!</v>
      </c>
      <c r="DB11" s="22" t="e">
        <f>SUM(#REF!)</f>
        <v>#REF!</v>
      </c>
      <c r="DC11" s="22" t="e">
        <f>SUM(#REF!)</f>
        <v>#REF!</v>
      </c>
      <c r="DD11" s="22" t="e">
        <f>SUM(#REF!)</f>
        <v>#REF!</v>
      </c>
      <c r="DE11" s="22" t="e">
        <f>SUM(#REF!)</f>
        <v>#REF!</v>
      </c>
      <c r="DF11" s="22">
        <f>SUM(DF4:DF10)</f>
        <v>0</v>
      </c>
      <c r="DG11" s="22"/>
      <c r="DH11" s="23">
        <v>0.05</v>
      </c>
      <c r="DI11" s="22">
        <f>SUM(DI4:DI10)</f>
        <v>2</v>
      </c>
      <c r="DJ11" s="22">
        <f>SUM(DJ4:DJ10)</f>
        <v>610</v>
      </c>
      <c r="DK11" s="23">
        <f>DJ11/174423.04</f>
        <v>0.003497244400739719</v>
      </c>
      <c r="DL11" s="22" t="e">
        <f>SUM(#REF!)</f>
        <v>#REF!</v>
      </c>
      <c r="DM11" s="22" t="e">
        <f>SUM(#REF!)</f>
        <v>#REF!</v>
      </c>
      <c r="DN11" s="22" t="e">
        <f>SUM(#REF!)</f>
        <v>#REF!</v>
      </c>
      <c r="DO11" s="22" t="e">
        <f>SUM(#REF!)</f>
        <v>#REF!</v>
      </c>
      <c r="DP11" s="22" t="e">
        <f>SUM(#REF!)</f>
        <v>#REF!</v>
      </c>
      <c r="DQ11" s="22">
        <f>SUM(DQ4:DQ10)</f>
        <v>1</v>
      </c>
      <c r="DR11" s="22">
        <f>SUM(DR4:DR10)</f>
        <v>1</v>
      </c>
      <c r="DS11" s="22">
        <f>SUM(DS4:DS10)</f>
        <v>20</v>
      </c>
      <c r="DT11" s="23">
        <f>DS11/174423.04</f>
        <v>0.0001146637508439252</v>
      </c>
      <c r="DU11" s="22" t="e">
        <f>SUM(#REF!)</f>
        <v>#REF!</v>
      </c>
      <c r="DV11" s="22" t="e">
        <f>SUM(#REF!)</f>
        <v>#REF!</v>
      </c>
      <c r="DW11" s="22" t="e">
        <f>SUM(#REF!)</f>
        <v>#REF!</v>
      </c>
      <c r="DX11" s="22" t="e">
        <f>SUM(#REF!)</f>
        <v>#REF!</v>
      </c>
      <c r="DY11" s="22" t="e">
        <f>SUM(#REF!)</f>
        <v>#REF!</v>
      </c>
      <c r="DZ11" s="22" t="e">
        <f>SUM(#REF!)</f>
        <v>#REF!</v>
      </c>
      <c r="EA11" s="22"/>
      <c r="EB11" s="22">
        <f>SUM(EB4:EB10)</f>
        <v>0</v>
      </c>
      <c r="EC11" s="23">
        <f>EB11/174423.04</f>
        <v>0</v>
      </c>
      <c r="EE11" s="17"/>
      <c r="EF11" s="21"/>
    </row>
    <row r="12" spans="3:132" ht="15">
      <c r="C12" s="93"/>
      <c r="D12" s="4"/>
      <c r="E12" s="13"/>
      <c r="Q12" s="6"/>
      <c r="EB12" s="6"/>
    </row>
    <row r="13" spans="4:8" ht="15">
      <c r="D13" s="4"/>
      <c r="E13" s="13"/>
      <c r="H13" s="6"/>
    </row>
    <row r="14" spans="4:52" ht="15">
      <c r="D14" s="4"/>
      <c r="E14" s="9"/>
      <c r="AZ14" s="12"/>
    </row>
    <row r="16" ht="15">
      <c r="E16" s="11"/>
    </row>
    <row r="17" ht="15">
      <c r="E17" s="11"/>
    </row>
    <row r="18" ht="15">
      <c r="E18" s="11"/>
    </row>
  </sheetData>
  <mergeCells count="49">
    <mergeCell ref="A11:C11"/>
    <mergeCell ref="B4:B10"/>
    <mergeCell ref="DO1:DQ1"/>
    <mergeCell ref="DR1:DT1"/>
    <mergeCell ref="BM1:BO1"/>
    <mergeCell ref="BP1:BR1"/>
    <mergeCell ref="BS1:BU1"/>
    <mergeCell ref="BV1:BX1"/>
    <mergeCell ref="BY1:CA1"/>
    <mergeCell ref="CB1:CC1"/>
    <mergeCell ref="AV1:AX1"/>
    <mergeCell ref="AY1:BA1"/>
    <mergeCell ref="BB1:BD1"/>
    <mergeCell ref="BE1:BG1"/>
    <mergeCell ref="BH1:BJ1"/>
    <mergeCell ref="DX1:DZ1"/>
    <mergeCell ref="CV1:CX1"/>
    <mergeCell ref="CY1:DA1"/>
    <mergeCell ref="DB1:DD1"/>
    <mergeCell ref="DE1:DH1"/>
    <mergeCell ref="DI1:DK1"/>
    <mergeCell ref="DL1:DN1"/>
    <mergeCell ref="AK1:AM1"/>
    <mergeCell ref="AN1:AP1"/>
    <mergeCell ref="AQ1:AR1"/>
    <mergeCell ref="AS1:AU1"/>
    <mergeCell ref="DU1:DW1"/>
    <mergeCell ref="CD1:CF1"/>
    <mergeCell ref="CG1:CI1"/>
    <mergeCell ref="CJ1:CL1"/>
    <mergeCell ref="CM1:CO1"/>
    <mergeCell ref="CP1:CR1"/>
    <mergeCell ref="CS1:CU1"/>
    <mergeCell ref="EA1:EC1"/>
    <mergeCell ref="AB1:AD1"/>
    <mergeCell ref="A1:A2"/>
    <mergeCell ref="B1:B2"/>
    <mergeCell ref="C1:C2"/>
    <mergeCell ref="E1:E2"/>
    <mergeCell ref="F1:I1"/>
    <mergeCell ref="J1:M1"/>
    <mergeCell ref="N1:P1"/>
    <mergeCell ref="Q1:S1"/>
    <mergeCell ref="T1:V1"/>
    <mergeCell ref="W1:Y1"/>
    <mergeCell ref="Z1:AA1"/>
    <mergeCell ref="BK1:BL1"/>
    <mergeCell ref="AE1:AG1"/>
    <mergeCell ref="AH1:AJ1"/>
  </mergeCells>
  <printOptions/>
  <pageMargins left="0.7" right="0.7" top="0.75" bottom="0.75" header="0.3" footer="0.3"/>
  <pageSetup horizontalDpi="600" verticalDpi="600" orientation="landscape" paperSize="9" scale="41" r:id="rId1"/>
  <colBreaks count="1" manualBreakCount="1">
    <brk id="10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2017-12-19T12:15:05Z</dcterms:modified>
  <cp:category/>
  <cp:version/>
  <cp:contentType/>
  <cp:contentStatus/>
</cp:coreProperties>
</file>